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3\JUNIO\HIPERVINCULOS\"/>
    </mc:Choice>
  </mc:AlternateContent>
  <bookViews>
    <workbookView xWindow="0" yWindow="0" windowWidth="20490" windowHeight="6930"/>
  </bookViews>
  <sheets>
    <sheet name="POA" sheetId="1" r:id="rId1"/>
    <sheet name="PP" sheetId="3" r:id="rId2"/>
  </sheets>
  <definedNames>
    <definedName name="_xlnm._FilterDatabase" localSheetId="0" hidden="1">POA!$A$3:$AD$651</definedName>
    <definedName name="_xlnm._FilterDatabase" localSheetId="1" hidden="1">PP!$A$3:$AF$646</definedName>
    <definedName name="_xlnm.Print_Area" localSheetId="1">PP!$A$1:$AF$646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577" i="1" l="1"/>
  <c r="AA578" i="1"/>
  <c r="AA579" i="1"/>
  <c r="AA580" i="1"/>
  <c r="AA581" i="1"/>
  <c r="AA582" i="1"/>
  <c r="AA583" i="1"/>
  <c r="AA584" i="1"/>
  <c r="AA585" i="1"/>
  <c r="AA586" i="1"/>
  <c r="AA587" i="1"/>
  <c r="AA588" i="1"/>
  <c r="AA589" i="1"/>
  <c r="AA590" i="1"/>
  <c r="AA591" i="1"/>
  <c r="AA592" i="1"/>
  <c r="AA593" i="1"/>
  <c r="AA594" i="1"/>
  <c r="AA595" i="1"/>
  <c r="AA596" i="1"/>
  <c r="AA597" i="1"/>
  <c r="AA598" i="1"/>
  <c r="AA599" i="1"/>
  <c r="AA600" i="1"/>
  <c r="AA601" i="1"/>
  <c r="AA602" i="1"/>
  <c r="AA603" i="1"/>
  <c r="AA604" i="1"/>
  <c r="AA605" i="1"/>
  <c r="AA606" i="1"/>
  <c r="AA607" i="1"/>
  <c r="AA608" i="1"/>
  <c r="AA609" i="1"/>
  <c r="AA610" i="1"/>
  <c r="AA611" i="1"/>
  <c r="AA612" i="1"/>
  <c r="AA613" i="1"/>
  <c r="AA614" i="1"/>
  <c r="AA615" i="1"/>
  <c r="AA616" i="1"/>
  <c r="AA617" i="1"/>
  <c r="Z577" i="1"/>
  <c r="Z578" i="1"/>
  <c r="Z579" i="1"/>
  <c r="Z580" i="1"/>
  <c r="Z581" i="1"/>
  <c r="Z582" i="1"/>
  <c r="Z583" i="1"/>
  <c r="Z584" i="1"/>
  <c r="Z585" i="1"/>
  <c r="Z586" i="1"/>
  <c r="Z587" i="1"/>
  <c r="Z588" i="1"/>
  <c r="Z589" i="1"/>
  <c r="Z590" i="1"/>
  <c r="Z591" i="1"/>
  <c r="Z592" i="1"/>
  <c r="Z593" i="1"/>
  <c r="Z594" i="1"/>
  <c r="Z595" i="1"/>
  <c r="Z596" i="1"/>
  <c r="Z597" i="1"/>
  <c r="Z598" i="1"/>
  <c r="Z599" i="1"/>
  <c r="Z600" i="1"/>
  <c r="Z601" i="1"/>
  <c r="Z602" i="1"/>
  <c r="Z603" i="1"/>
  <c r="Z604" i="1"/>
  <c r="Z605" i="1"/>
  <c r="Z606" i="1"/>
  <c r="Z607" i="1"/>
  <c r="Z608" i="1"/>
  <c r="Z609" i="1"/>
  <c r="Z610" i="1"/>
  <c r="Z611" i="1"/>
  <c r="Z612" i="1"/>
  <c r="Z613" i="1"/>
  <c r="Z614" i="1"/>
  <c r="Z615" i="1"/>
  <c r="Z616" i="1"/>
  <c r="Z617" i="1"/>
  <c r="AB446" i="3" l="1"/>
  <c r="AB447" i="3"/>
  <c r="AB448" i="3"/>
  <c r="AB449" i="3"/>
  <c r="AB450" i="3"/>
  <c r="AB451" i="3"/>
  <c r="AB453" i="3"/>
  <c r="AB454" i="3"/>
  <c r="AB455" i="3"/>
  <c r="AB457" i="3"/>
  <c r="AB458" i="3"/>
  <c r="AB459" i="3"/>
  <c r="AB461" i="3"/>
  <c r="AB462" i="3"/>
  <c r="AB464" i="3"/>
  <c r="AB465" i="3"/>
  <c r="AB467" i="3"/>
  <c r="AB468" i="3"/>
  <c r="AB469" i="3"/>
  <c r="AB470" i="3"/>
  <c r="AB471" i="3"/>
  <c r="AB472" i="3"/>
  <c r="AB473" i="3"/>
  <c r="AB474" i="3"/>
  <c r="AB475" i="3"/>
  <c r="AB476" i="3"/>
  <c r="AB477" i="3"/>
  <c r="AB478" i="3"/>
  <c r="AB444" i="3"/>
  <c r="AB443" i="3"/>
  <c r="AC444" i="3"/>
  <c r="AC446" i="3"/>
  <c r="AC447" i="3"/>
  <c r="AC448" i="3"/>
  <c r="AC449" i="3"/>
  <c r="AC450" i="3"/>
  <c r="AC451" i="3"/>
  <c r="AC453" i="3"/>
  <c r="AC454" i="3"/>
  <c r="AC455" i="3"/>
  <c r="AC457" i="3"/>
  <c r="AC458" i="3"/>
  <c r="AC459" i="3"/>
  <c r="AC461" i="3"/>
  <c r="AC462" i="3"/>
  <c r="AC464" i="3"/>
  <c r="AC465" i="3"/>
  <c r="AC467" i="3"/>
  <c r="AC468" i="3"/>
  <c r="AC469" i="3"/>
  <c r="AC470" i="3"/>
  <c r="AC471" i="3"/>
  <c r="AC472" i="3"/>
  <c r="AC473" i="3"/>
  <c r="AC474" i="3"/>
  <c r="AC475" i="3"/>
  <c r="AC476" i="3"/>
  <c r="AC477" i="3"/>
  <c r="AC478" i="3"/>
  <c r="AB359" i="3" l="1"/>
  <c r="T495" i="1" l="1"/>
  <c r="AB387" i="3" l="1"/>
  <c r="AC387" i="3"/>
  <c r="AB388" i="3"/>
  <c r="AC388" i="3"/>
  <c r="AD388" i="3" l="1"/>
  <c r="AE388" i="3" s="1"/>
  <c r="AD387" i="3"/>
  <c r="AE387" i="3" s="1"/>
  <c r="AC272" i="3"/>
  <c r="AC273" i="3"/>
  <c r="AB272" i="3"/>
  <c r="W466" i="3"/>
  <c r="AC466" i="3" s="1"/>
  <c r="V466" i="3"/>
  <c r="AB466" i="3" s="1"/>
  <c r="S466" i="3"/>
  <c r="W463" i="3"/>
  <c r="AC463" i="3" s="1"/>
  <c r="V463" i="3"/>
  <c r="AB463" i="3" s="1"/>
  <c r="S462" i="3"/>
  <c r="W460" i="3"/>
  <c r="AC460" i="3" s="1"/>
  <c r="V460" i="3"/>
  <c r="AB460" i="3" s="1"/>
  <c r="W456" i="3"/>
  <c r="AC456" i="3" s="1"/>
  <c r="V456" i="3"/>
  <c r="S456" i="3"/>
  <c r="W452" i="3"/>
  <c r="AC452" i="3" s="1"/>
  <c r="V452" i="3"/>
  <c r="AB452" i="3" s="1"/>
  <c r="S447" i="3"/>
  <c r="S446" i="3"/>
  <c r="W445" i="3"/>
  <c r="V445" i="3"/>
  <c r="AB445" i="3" s="1"/>
  <c r="T445" i="3"/>
  <c r="AC445" i="3" s="1"/>
  <c r="AB456" i="3" l="1"/>
  <c r="AD463" i="3"/>
  <c r="AE463" i="3" s="1"/>
  <c r="AD458" i="3"/>
  <c r="AE458" i="3" s="1"/>
  <c r="AD454" i="3"/>
  <c r="AE454" i="3" s="1"/>
  <c r="AD456" i="3"/>
  <c r="AE456" i="3" s="1"/>
  <c r="AD468" i="3"/>
  <c r="AE468" i="3" s="1"/>
  <c r="AD470" i="3"/>
  <c r="AE470" i="3" s="1"/>
  <c r="AD472" i="3"/>
  <c r="AE472" i="3" s="1"/>
  <c r="AD474" i="3"/>
  <c r="AE474" i="3" s="1"/>
  <c r="AD476" i="3"/>
  <c r="AE476" i="3" s="1"/>
  <c r="AD445" i="3"/>
  <c r="AE445" i="3" s="1"/>
  <c r="AD453" i="3"/>
  <c r="AE453" i="3" s="1"/>
  <c r="AD455" i="3"/>
  <c r="AE455" i="3" s="1"/>
  <c r="AD465" i="3"/>
  <c r="AE465" i="3" s="1"/>
  <c r="AD448" i="3"/>
  <c r="AE448" i="3" s="1"/>
  <c r="AD450" i="3"/>
  <c r="AE450" i="3" s="1"/>
  <c r="AD452" i="3"/>
  <c r="AE452" i="3" s="1"/>
  <c r="AD457" i="3"/>
  <c r="AE457" i="3" s="1"/>
  <c r="AD459" i="3"/>
  <c r="AE459" i="3" s="1"/>
  <c r="AD462" i="3"/>
  <c r="AE462" i="3" s="1"/>
  <c r="AD464" i="3"/>
  <c r="AE464" i="3" s="1"/>
  <c r="AD467" i="3"/>
  <c r="AE467" i="3" s="1"/>
  <c r="AD469" i="3"/>
  <c r="AE469" i="3" s="1"/>
  <c r="AD471" i="3"/>
  <c r="AE471" i="3" s="1"/>
  <c r="AD473" i="3"/>
  <c r="AE473" i="3" s="1"/>
  <c r="AD475" i="3"/>
  <c r="AE475" i="3" s="1"/>
  <c r="AD477" i="3"/>
  <c r="AE477" i="3" s="1"/>
  <c r="AD446" i="3"/>
  <c r="AE446" i="3" s="1"/>
  <c r="AD460" i="3"/>
  <c r="AE460" i="3" s="1"/>
  <c r="AD461" i="3"/>
  <c r="AE461" i="3" s="1"/>
  <c r="AD444" i="3"/>
  <c r="AE444" i="3" s="1"/>
  <c r="AD447" i="3"/>
  <c r="AE447" i="3" s="1"/>
  <c r="AD449" i="3"/>
  <c r="AE449" i="3" s="1"/>
  <c r="AD451" i="3"/>
  <c r="AE451" i="3" s="1"/>
  <c r="AD478" i="3"/>
  <c r="AE478" i="3" s="1"/>
  <c r="AD466" i="3"/>
  <c r="AE466" i="3" s="1"/>
  <c r="T443" i="3"/>
  <c r="AC443" i="3" l="1"/>
  <c r="AD443" i="3" s="1"/>
  <c r="AE443" i="3" s="1"/>
  <c r="AC584" i="3" l="1"/>
  <c r="AC583" i="3"/>
  <c r="AC582" i="3"/>
  <c r="AC581" i="3"/>
  <c r="AC580" i="3"/>
  <c r="AC579" i="3"/>
  <c r="AC578" i="3"/>
  <c r="AC577" i="3"/>
  <c r="AC576" i="3"/>
  <c r="AC575" i="3"/>
  <c r="AC574" i="3"/>
  <c r="AC573" i="3"/>
  <c r="AC572" i="3"/>
  <c r="AC571" i="3"/>
  <c r="AC570" i="3"/>
  <c r="AC569" i="3"/>
  <c r="AC568" i="3"/>
  <c r="AC567" i="3"/>
  <c r="AC566" i="3"/>
  <c r="AC565" i="3"/>
  <c r="AC564" i="3"/>
  <c r="AC563" i="3"/>
  <c r="AC562" i="3"/>
  <c r="AC561" i="3"/>
  <c r="AC560" i="3"/>
  <c r="AC559" i="3"/>
  <c r="AC558" i="3"/>
  <c r="AC557" i="3"/>
  <c r="AC556" i="3"/>
  <c r="AC555" i="3"/>
  <c r="AC554" i="3"/>
  <c r="AC553" i="3"/>
  <c r="AC552" i="3"/>
  <c r="AC551" i="3"/>
  <c r="AC550" i="3"/>
  <c r="AC549" i="3"/>
  <c r="AC548" i="3"/>
  <c r="AC547" i="3"/>
  <c r="AC546" i="3"/>
  <c r="AC545" i="3"/>
  <c r="AC544" i="3"/>
  <c r="AC543" i="3"/>
  <c r="AC542" i="3"/>
  <c r="AC541" i="3"/>
  <c r="AC540" i="3"/>
  <c r="AC539" i="3"/>
  <c r="AC538" i="3"/>
  <c r="AC537" i="3"/>
  <c r="AC536" i="3"/>
  <c r="AC535" i="3"/>
  <c r="AC534" i="3"/>
  <c r="AC533" i="3"/>
  <c r="AC532" i="3"/>
  <c r="AC531" i="3"/>
  <c r="AC530" i="3"/>
  <c r="AC529" i="3"/>
  <c r="AC528" i="3"/>
  <c r="AC527" i="3"/>
  <c r="AC526" i="3"/>
  <c r="AC525" i="3"/>
  <c r="AC524" i="3"/>
  <c r="AC523" i="3"/>
  <c r="AC522" i="3"/>
  <c r="AC521" i="3"/>
  <c r="AC520" i="3"/>
  <c r="AC519" i="3"/>
  <c r="AC517" i="3"/>
  <c r="AC516" i="3"/>
  <c r="AC515" i="3"/>
  <c r="AC514" i="3"/>
  <c r="AC518" i="3"/>
  <c r="AB584" i="3"/>
  <c r="AB583" i="3"/>
  <c r="AB582" i="3"/>
  <c r="AB581" i="3"/>
  <c r="AB580" i="3"/>
  <c r="AB579" i="3"/>
  <c r="AB578" i="3"/>
  <c r="AB577" i="3"/>
  <c r="AB576" i="3"/>
  <c r="AB575" i="3"/>
  <c r="AB574" i="3"/>
  <c r="AB573" i="3"/>
  <c r="AB572" i="3"/>
  <c r="AB571" i="3"/>
  <c r="AB570" i="3"/>
  <c r="AB569" i="3"/>
  <c r="AB568" i="3"/>
  <c r="AB567" i="3"/>
  <c r="AB566" i="3"/>
  <c r="AB565" i="3"/>
  <c r="AB564" i="3"/>
  <c r="AB563" i="3"/>
  <c r="AB562" i="3"/>
  <c r="AB561" i="3"/>
  <c r="AB560" i="3"/>
  <c r="AB559" i="3"/>
  <c r="AB558" i="3"/>
  <c r="AB557" i="3"/>
  <c r="AB556" i="3"/>
  <c r="AB555" i="3"/>
  <c r="AB554" i="3"/>
  <c r="AB553" i="3"/>
  <c r="AB552" i="3"/>
  <c r="AB551" i="3"/>
  <c r="AB550" i="3"/>
  <c r="AB549" i="3"/>
  <c r="AB548" i="3"/>
  <c r="AB547" i="3"/>
  <c r="AB546" i="3"/>
  <c r="AB545" i="3"/>
  <c r="AB544" i="3"/>
  <c r="AB543" i="3"/>
  <c r="AB542" i="3"/>
  <c r="AB541" i="3"/>
  <c r="AB540" i="3"/>
  <c r="AB539" i="3"/>
  <c r="AB538" i="3"/>
  <c r="AB537" i="3"/>
  <c r="AB536" i="3"/>
  <c r="AB535" i="3"/>
  <c r="AB534" i="3"/>
  <c r="AB533" i="3"/>
  <c r="AB532" i="3"/>
  <c r="AB531" i="3"/>
  <c r="AE531" i="3" s="1"/>
  <c r="AB530" i="3"/>
  <c r="AB529" i="3"/>
  <c r="AB528" i="3"/>
  <c r="AB527" i="3"/>
  <c r="AB526" i="3"/>
  <c r="AB525" i="3"/>
  <c r="AB524" i="3"/>
  <c r="AB523" i="3"/>
  <c r="AB522" i="3"/>
  <c r="AB521" i="3"/>
  <c r="AB520" i="3"/>
  <c r="AB519" i="3"/>
  <c r="AB514" i="3"/>
  <c r="AB515" i="3"/>
  <c r="AB516" i="3"/>
  <c r="AB517" i="3"/>
  <c r="AD532" i="3" l="1"/>
  <c r="AE532" i="3" s="1"/>
  <c r="AD536" i="3"/>
  <c r="AE536" i="3" s="1"/>
  <c r="AD540" i="3"/>
  <c r="AE540" i="3" s="1"/>
  <c r="AD544" i="3"/>
  <c r="AE544" i="3" s="1"/>
  <c r="AD548" i="3"/>
  <c r="AE548" i="3" s="1"/>
  <c r="AD552" i="3"/>
  <c r="AE552" i="3" s="1"/>
  <c r="AD556" i="3"/>
  <c r="AE556" i="3" s="1"/>
  <c r="AD560" i="3"/>
  <c r="AE560" i="3" s="1"/>
  <c r="AD580" i="3"/>
  <c r="AE580" i="3" s="1"/>
  <c r="AD584" i="3"/>
  <c r="AE584" i="3" s="1"/>
  <c r="AD537" i="3"/>
  <c r="AE537" i="3" s="1"/>
  <c r="AD541" i="3"/>
  <c r="AE541" i="3" s="1"/>
  <c r="AD545" i="3"/>
  <c r="AE545" i="3" s="1"/>
  <c r="AD549" i="3"/>
  <c r="AE549" i="3" s="1"/>
  <c r="AD553" i="3"/>
  <c r="AE553" i="3" s="1"/>
  <c r="AD557" i="3"/>
  <c r="AE557" i="3" s="1"/>
  <c r="AD565" i="3"/>
  <c r="AE565" i="3" s="1"/>
  <c r="AD569" i="3"/>
  <c r="AE569" i="3" s="1"/>
  <c r="AD573" i="3"/>
  <c r="AE573" i="3" s="1"/>
  <c r="AD581" i="3"/>
  <c r="AE581" i="3" s="1"/>
  <c r="AD533" i="3"/>
  <c r="AE533" i="3" s="1"/>
  <c r="AD534" i="3"/>
  <c r="AE534" i="3" s="1"/>
  <c r="AD538" i="3"/>
  <c r="AE538" i="3" s="1"/>
  <c r="AD546" i="3"/>
  <c r="AE546" i="3" s="1"/>
  <c r="AD550" i="3"/>
  <c r="AE550" i="3" s="1"/>
  <c r="AD554" i="3"/>
  <c r="AE554" i="3" s="1"/>
  <c r="AD558" i="3"/>
  <c r="AE558" i="3" s="1"/>
  <c r="AD566" i="3"/>
  <c r="AE566" i="3" s="1"/>
  <c r="AD570" i="3"/>
  <c r="AE570" i="3" s="1"/>
  <c r="AD574" i="3"/>
  <c r="AE574" i="3" s="1"/>
  <c r="AD582" i="3"/>
  <c r="AE582" i="3" s="1"/>
  <c r="AD535" i="3"/>
  <c r="AE535" i="3" s="1"/>
  <c r="AD539" i="3"/>
  <c r="AE539" i="3" s="1"/>
  <c r="AD543" i="3"/>
  <c r="AE543" i="3" s="1"/>
  <c r="AD547" i="3"/>
  <c r="AE547" i="3" s="1"/>
  <c r="AD551" i="3"/>
  <c r="AE551" i="3" s="1"/>
  <c r="AD555" i="3"/>
  <c r="AE555" i="3" s="1"/>
  <c r="AD559" i="3"/>
  <c r="AE559" i="3" s="1"/>
  <c r="AD563" i="3"/>
  <c r="AE563" i="3" s="1"/>
  <c r="AD567" i="3"/>
  <c r="AE567" i="3" s="1"/>
  <c r="AD571" i="3"/>
  <c r="AE571" i="3" s="1"/>
  <c r="AD575" i="3"/>
  <c r="AE575" i="3" s="1"/>
  <c r="AD579" i="3"/>
  <c r="AE579" i="3" s="1"/>
  <c r="AD583" i="3"/>
  <c r="AE583" i="3" s="1"/>
  <c r="AD564" i="3"/>
  <c r="AE564" i="3" s="1"/>
  <c r="AD568" i="3"/>
  <c r="AE568" i="3" s="1"/>
  <c r="AD572" i="3"/>
  <c r="AE572" i="3" s="1"/>
  <c r="AD576" i="3"/>
  <c r="AE576" i="3" s="1"/>
  <c r="AB518" i="3"/>
  <c r="Z143" i="1"/>
  <c r="Z142" i="1"/>
  <c r="Z141" i="1"/>
  <c r="AA143" i="1"/>
  <c r="AA142" i="1"/>
  <c r="AA141" i="1"/>
  <c r="AA130" i="1"/>
  <c r="Z130" i="1"/>
  <c r="AC646" i="3" l="1"/>
  <c r="AB646" i="3"/>
  <c r="AB644" i="3"/>
  <c r="AC73" i="3" l="1"/>
  <c r="AC496" i="3" l="1"/>
  <c r="AB496" i="3"/>
  <c r="AC140" i="3"/>
  <c r="AB140" i="3"/>
  <c r="AC133" i="3"/>
  <c r="AB133" i="3"/>
  <c r="AC132" i="3"/>
  <c r="AB132" i="3"/>
  <c r="AC107" i="3"/>
  <c r="AB107" i="3"/>
  <c r="AC106" i="3"/>
  <c r="AB106" i="3"/>
  <c r="AC101" i="3"/>
  <c r="AB101" i="3"/>
  <c r="AC32" i="3"/>
  <c r="AB32" i="3"/>
  <c r="AC31" i="3"/>
  <c r="AB31" i="3"/>
  <c r="AC18" i="3"/>
  <c r="AB18" i="3"/>
  <c r="AC9" i="3"/>
  <c r="AB9" i="3"/>
  <c r="AB640" i="3"/>
  <c r="AB619" i="3"/>
  <c r="AB618" i="3"/>
  <c r="AC644" i="3"/>
  <c r="AC642" i="3"/>
  <c r="AB642" i="3"/>
  <c r="AC641" i="3"/>
  <c r="AB641" i="3"/>
  <c r="AC640" i="3"/>
  <c r="AC639" i="3"/>
  <c r="AB639" i="3"/>
  <c r="AC638" i="3"/>
  <c r="AB638" i="3"/>
  <c r="AC637" i="3"/>
  <c r="AB637" i="3"/>
  <c r="AC622" i="3"/>
  <c r="AB622" i="3"/>
  <c r="AC619" i="3"/>
  <c r="AC618" i="3"/>
  <c r="AB615" i="3"/>
  <c r="AC616" i="3"/>
  <c r="AB616" i="3"/>
  <c r="AC615" i="3"/>
  <c r="AC604" i="3"/>
  <c r="AB604" i="3"/>
  <c r="AC601" i="3"/>
  <c r="AB601" i="3"/>
  <c r="AC600" i="3"/>
  <c r="AB600" i="3"/>
  <c r="AC599" i="3"/>
  <c r="AB599" i="3"/>
  <c r="AC598" i="3"/>
  <c r="AB598" i="3"/>
  <c r="AC597" i="3"/>
  <c r="AB597" i="3"/>
  <c r="AC596" i="3"/>
  <c r="AB596" i="3"/>
  <c r="AC594" i="3"/>
  <c r="AB594" i="3"/>
  <c r="AC593" i="3"/>
  <c r="AB593" i="3"/>
  <c r="AC591" i="3"/>
  <c r="AB591" i="3"/>
  <c r="AC590" i="3"/>
  <c r="AB590" i="3"/>
  <c r="AC589" i="3"/>
  <c r="AB589" i="3"/>
  <c r="AC588" i="3"/>
  <c r="AB588" i="3"/>
  <c r="AC587" i="3"/>
  <c r="AB587" i="3"/>
  <c r="AC586" i="3"/>
  <c r="AB586" i="3"/>
  <c r="AB511" i="3"/>
  <c r="AB508" i="3"/>
  <c r="AB507" i="3"/>
  <c r="AC499" i="3"/>
  <c r="AB499" i="3"/>
  <c r="AC513" i="3"/>
  <c r="AB513" i="3"/>
  <c r="AC512" i="3"/>
  <c r="AB512" i="3"/>
  <c r="AC511" i="3"/>
  <c r="AC510" i="3"/>
  <c r="AB510" i="3"/>
  <c r="AC509" i="3"/>
  <c r="AB509" i="3"/>
  <c r="AC508" i="3"/>
  <c r="AC507" i="3"/>
  <c r="AC500" i="3"/>
  <c r="AB500" i="3"/>
  <c r="AC498" i="3"/>
  <c r="AB498" i="3"/>
  <c r="AC495" i="3"/>
  <c r="AB495" i="3"/>
  <c r="AB490" i="3"/>
  <c r="AC494" i="3"/>
  <c r="AB494" i="3"/>
  <c r="AC493" i="3"/>
  <c r="AB493" i="3"/>
  <c r="AC492" i="3"/>
  <c r="AB492" i="3"/>
  <c r="AC491" i="3"/>
  <c r="AB491" i="3"/>
  <c r="AC490" i="3"/>
  <c r="AC488" i="3"/>
  <c r="AB488" i="3"/>
  <c r="AC487" i="3"/>
  <c r="AB487" i="3"/>
  <c r="AC486" i="3"/>
  <c r="AB486" i="3"/>
  <c r="AC480" i="3"/>
  <c r="AB480" i="3"/>
  <c r="AC442" i="3"/>
  <c r="AB442" i="3"/>
  <c r="AC441" i="3"/>
  <c r="AB441" i="3"/>
  <c r="AC440" i="3"/>
  <c r="AB440" i="3"/>
  <c r="AC439" i="3"/>
  <c r="AB439" i="3"/>
  <c r="AC438" i="3"/>
  <c r="AB438" i="3"/>
  <c r="AC437" i="3"/>
  <c r="AB437" i="3"/>
  <c r="AC436" i="3"/>
  <c r="AB436" i="3"/>
  <c r="AC435" i="3"/>
  <c r="AB435" i="3"/>
  <c r="AC434" i="3"/>
  <c r="AB434" i="3"/>
  <c r="AC433" i="3"/>
  <c r="AB433" i="3"/>
  <c r="AC432" i="3"/>
  <c r="AB432" i="3"/>
  <c r="AC431" i="3"/>
  <c r="AB431" i="3"/>
  <c r="AC430" i="3"/>
  <c r="AB430" i="3"/>
  <c r="AC429" i="3"/>
  <c r="AB429" i="3"/>
  <c r="AC428" i="3"/>
  <c r="AB428" i="3"/>
  <c r="AC427" i="3"/>
  <c r="AB427" i="3"/>
  <c r="AC426" i="3"/>
  <c r="AB426" i="3"/>
  <c r="AC425" i="3"/>
  <c r="AB425" i="3"/>
  <c r="AC424" i="3"/>
  <c r="AB424" i="3"/>
  <c r="AC423" i="3"/>
  <c r="AB423" i="3"/>
  <c r="AC422" i="3"/>
  <c r="AB422" i="3"/>
  <c r="AC421" i="3"/>
  <c r="AB421" i="3"/>
  <c r="AC420" i="3"/>
  <c r="AB420" i="3"/>
  <c r="AC419" i="3"/>
  <c r="AB419" i="3"/>
  <c r="AC418" i="3"/>
  <c r="AB418" i="3"/>
  <c r="AC417" i="3"/>
  <c r="AB417" i="3"/>
  <c r="AC416" i="3"/>
  <c r="AB416" i="3"/>
  <c r="AC415" i="3"/>
  <c r="AB415" i="3"/>
  <c r="AC414" i="3"/>
  <c r="AB414" i="3"/>
  <c r="AC413" i="3"/>
  <c r="AB413" i="3"/>
  <c r="AC412" i="3"/>
  <c r="AB412" i="3"/>
  <c r="AC411" i="3"/>
  <c r="AB411" i="3"/>
  <c r="AC410" i="3"/>
  <c r="AB410" i="3"/>
  <c r="AC409" i="3"/>
  <c r="AB409" i="3"/>
  <c r="AC408" i="3"/>
  <c r="AB408" i="3"/>
  <c r="AC407" i="3"/>
  <c r="AB407" i="3"/>
  <c r="AC406" i="3"/>
  <c r="AB406" i="3"/>
  <c r="AC405" i="3"/>
  <c r="AB405" i="3"/>
  <c r="AC404" i="3"/>
  <c r="AB404" i="3"/>
  <c r="AC403" i="3"/>
  <c r="AB403" i="3"/>
  <c r="AC402" i="3"/>
  <c r="AB402" i="3"/>
  <c r="AC401" i="3"/>
  <c r="AB401" i="3"/>
  <c r="AC400" i="3"/>
  <c r="AB400" i="3"/>
  <c r="AC399" i="3"/>
  <c r="AB399" i="3"/>
  <c r="AC398" i="3"/>
  <c r="AB398" i="3"/>
  <c r="AC397" i="3"/>
  <c r="AB397" i="3"/>
  <c r="AC396" i="3"/>
  <c r="AB396" i="3"/>
  <c r="AC394" i="3"/>
  <c r="AB394" i="3"/>
  <c r="AC393" i="3"/>
  <c r="AB393" i="3"/>
  <c r="AC392" i="3"/>
  <c r="AB392" i="3"/>
  <c r="AC391" i="3"/>
  <c r="AB391" i="3"/>
  <c r="AC390" i="3"/>
  <c r="AB390" i="3"/>
  <c r="AC389" i="3"/>
  <c r="AB389" i="3"/>
  <c r="AC386" i="3"/>
  <c r="AB386" i="3"/>
  <c r="AC385" i="3"/>
  <c r="AB385" i="3"/>
  <c r="AC384" i="3"/>
  <c r="AB384" i="3"/>
  <c r="AC383" i="3"/>
  <c r="AB383" i="3"/>
  <c r="AC382" i="3"/>
  <c r="AB382" i="3"/>
  <c r="AC381" i="3"/>
  <c r="AB381" i="3"/>
  <c r="AC380" i="3"/>
  <c r="AB380" i="3"/>
  <c r="AC379" i="3"/>
  <c r="AB379" i="3"/>
  <c r="AC378" i="3"/>
  <c r="AB378" i="3"/>
  <c r="AC377" i="3"/>
  <c r="AB377" i="3"/>
  <c r="AC376" i="3"/>
  <c r="AB376" i="3"/>
  <c r="AC375" i="3"/>
  <c r="AB375" i="3"/>
  <c r="AC374" i="3"/>
  <c r="AB374" i="3"/>
  <c r="AC373" i="3"/>
  <c r="AB373" i="3"/>
  <c r="AB357" i="3"/>
  <c r="AB336" i="3"/>
  <c r="AC336" i="3"/>
  <c r="AC334" i="3"/>
  <c r="AB334" i="3"/>
  <c r="AC333" i="3"/>
  <c r="AB333" i="3"/>
  <c r="AC330" i="3"/>
  <c r="AB330" i="3"/>
  <c r="AC328" i="3"/>
  <c r="AB328" i="3"/>
  <c r="AC327" i="3"/>
  <c r="AB327" i="3"/>
  <c r="AC326" i="3"/>
  <c r="AB326" i="3"/>
  <c r="AC325" i="3"/>
  <c r="AB325" i="3"/>
  <c r="AC324" i="3"/>
  <c r="AB324" i="3"/>
  <c r="AC323" i="3"/>
  <c r="AB323" i="3"/>
  <c r="AC318" i="3"/>
  <c r="AB318" i="3"/>
  <c r="AC314" i="3"/>
  <c r="AB314" i="3"/>
  <c r="AC311" i="3"/>
  <c r="AB311" i="3"/>
  <c r="AC310" i="3"/>
  <c r="AB310" i="3"/>
  <c r="AC307" i="3"/>
  <c r="AB307" i="3"/>
  <c r="AC302" i="3"/>
  <c r="AB302" i="3"/>
  <c r="AC301" i="3"/>
  <c r="AB301" i="3"/>
  <c r="AC300" i="3"/>
  <c r="AB300" i="3"/>
  <c r="AC299" i="3"/>
  <c r="AB299" i="3"/>
  <c r="AC298" i="3"/>
  <c r="AB298" i="3"/>
  <c r="AC289" i="3"/>
  <c r="AB289" i="3"/>
  <c r="AC287" i="3"/>
  <c r="AB287" i="3"/>
  <c r="AC286" i="3"/>
  <c r="AB286" i="3"/>
  <c r="AC285" i="3"/>
  <c r="AB285" i="3"/>
  <c r="AC282" i="3"/>
  <c r="AB282" i="3"/>
  <c r="AC280" i="3"/>
  <c r="AB280" i="3"/>
  <c r="AC279" i="3"/>
  <c r="AB279" i="3"/>
  <c r="AC277" i="3"/>
  <c r="AB277" i="3"/>
  <c r="AC276" i="3"/>
  <c r="AB276" i="3"/>
  <c r="AC275" i="3"/>
  <c r="AB275" i="3"/>
  <c r="AC274" i="3"/>
  <c r="AB274" i="3"/>
  <c r="AB273" i="3"/>
  <c r="AC271" i="3"/>
  <c r="AB271" i="3"/>
  <c r="AC270" i="3"/>
  <c r="AB270" i="3"/>
  <c r="AB232" i="3"/>
  <c r="AB220" i="3"/>
  <c r="AB251" i="3"/>
  <c r="AC251" i="3"/>
  <c r="AB252" i="3"/>
  <c r="AC252" i="3"/>
  <c r="AB253" i="3"/>
  <c r="AC253" i="3"/>
  <c r="AB254" i="3"/>
  <c r="AC254" i="3"/>
  <c r="AB255" i="3"/>
  <c r="AC255" i="3"/>
  <c r="AB256" i="3"/>
  <c r="AC256" i="3"/>
  <c r="AB257" i="3"/>
  <c r="AC257" i="3"/>
  <c r="AB258" i="3"/>
  <c r="AC258" i="3"/>
  <c r="AB259" i="3"/>
  <c r="AC259" i="3"/>
  <c r="AB260" i="3"/>
  <c r="AC260" i="3"/>
  <c r="AB261" i="3"/>
  <c r="AC261" i="3"/>
  <c r="AC240" i="3"/>
  <c r="AB240" i="3"/>
  <c r="AC236" i="3"/>
  <c r="AB236" i="3"/>
  <c r="AC235" i="3"/>
  <c r="AB235" i="3"/>
  <c r="AC234" i="3"/>
  <c r="AB234" i="3"/>
  <c r="AC233" i="3"/>
  <c r="AB233" i="3"/>
  <c r="AC232" i="3"/>
  <c r="AC231" i="3"/>
  <c r="AB231" i="3"/>
  <c r="AC228" i="3"/>
  <c r="AB228" i="3"/>
  <c r="AC225" i="3"/>
  <c r="AB225" i="3"/>
  <c r="AC220" i="3"/>
  <c r="AC216" i="3"/>
  <c r="AB216" i="3"/>
  <c r="AC215" i="3"/>
  <c r="AB215" i="3"/>
  <c r="AC213" i="3"/>
  <c r="AB213" i="3"/>
  <c r="AC212" i="3"/>
  <c r="AB212" i="3"/>
  <c r="AC211" i="3"/>
  <c r="AB211" i="3"/>
  <c r="AC210" i="3"/>
  <c r="AB210" i="3"/>
  <c r="AC196" i="3"/>
  <c r="AB196" i="3"/>
  <c r="AC195" i="3"/>
  <c r="AB195" i="3"/>
  <c r="AC194" i="3"/>
  <c r="AB194" i="3"/>
  <c r="AC193" i="3"/>
  <c r="AB193" i="3"/>
  <c r="AC192" i="3"/>
  <c r="AB192" i="3"/>
  <c r="AC191" i="3"/>
  <c r="AB191" i="3"/>
  <c r="AB181" i="3"/>
  <c r="AB178" i="3"/>
  <c r="AB177" i="3"/>
  <c r="AC189" i="3"/>
  <c r="AB189" i="3"/>
  <c r="AC188" i="3"/>
  <c r="AB188" i="3"/>
  <c r="AC187" i="3"/>
  <c r="AB187" i="3"/>
  <c r="AC186" i="3"/>
  <c r="AB186" i="3"/>
  <c r="AC185" i="3"/>
  <c r="AB185" i="3"/>
  <c r="AC184" i="3"/>
  <c r="AB184" i="3"/>
  <c r="AC181" i="3"/>
  <c r="AC178" i="3"/>
  <c r="AC177" i="3"/>
  <c r="AC169" i="3"/>
  <c r="AB169" i="3"/>
  <c r="AC168" i="3"/>
  <c r="AB168" i="3"/>
  <c r="AB149" i="3"/>
  <c r="AC166" i="3"/>
  <c r="AB166" i="3"/>
  <c r="AC165" i="3"/>
  <c r="AB165" i="3"/>
  <c r="AC164" i="3"/>
  <c r="AB164" i="3"/>
  <c r="AC163" i="3"/>
  <c r="AB163" i="3"/>
  <c r="AC162" i="3"/>
  <c r="AB162" i="3"/>
  <c r="AC161" i="3"/>
  <c r="AB161" i="3"/>
  <c r="AC160" i="3"/>
  <c r="AB160" i="3"/>
  <c r="AC159" i="3"/>
  <c r="AB159" i="3"/>
  <c r="AC158" i="3"/>
  <c r="AB158" i="3"/>
  <c r="AC157" i="3"/>
  <c r="AB157" i="3"/>
  <c r="AC156" i="3"/>
  <c r="AB156" i="3"/>
  <c r="AC153" i="3"/>
  <c r="AB153" i="3"/>
  <c r="AC152" i="3"/>
  <c r="AB152" i="3"/>
  <c r="AC149" i="3"/>
  <c r="AC144" i="3"/>
  <c r="AB144" i="3"/>
  <c r="AC139" i="3"/>
  <c r="AB139" i="3"/>
  <c r="AC136" i="3"/>
  <c r="AB136" i="3"/>
  <c r="AC135" i="3"/>
  <c r="AB135" i="3"/>
  <c r="AC131" i="3"/>
  <c r="AB131" i="3"/>
  <c r="AC113" i="3"/>
  <c r="AB113" i="3"/>
  <c r="AC112" i="3"/>
  <c r="AB112" i="3"/>
  <c r="AC111" i="3"/>
  <c r="AB111" i="3"/>
  <c r="AC105" i="3"/>
  <c r="AB105" i="3"/>
  <c r="AC103" i="3"/>
  <c r="AB103" i="3"/>
  <c r="AC102" i="3"/>
  <c r="AB102" i="3"/>
  <c r="AC100" i="3"/>
  <c r="AB100" i="3"/>
  <c r="AC99" i="3"/>
  <c r="AB99" i="3"/>
  <c r="AC98" i="3"/>
  <c r="AB98" i="3"/>
  <c r="AC97" i="3"/>
  <c r="AB97" i="3"/>
  <c r="AC96" i="3"/>
  <c r="AB96" i="3"/>
  <c r="AC95" i="3"/>
  <c r="AB95" i="3"/>
  <c r="AC94" i="3"/>
  <c r="AB94" i="3"/>
  <c r="AC93" i="3"/>
  <c r="AB93" i="3"/>
  <c r="AC92" i="3"/>
  <c r="AB92" i="3"/>
  <c r="AC91" i="3"/>
  <c r="AB91" i="3"/>
  <c r="AC89" i="3"/>
  <c r="AB89" i="3"/>
  <c r="AC88" i="3"/>
  <c r="AB88" i="3"/>
  <c r="AC87" i="3"/>
  <c r="AB87" i="3"/>
  <c r="AC86" i="3"/>
  <c r="AB86" i="3"/>
  <c r="AC85" i="3"/>
  <c r="AB85" i="3"/>
  <c r="AC83" i="3"/>
  <c r="AB83" i="3"/>
  <c r="AC82" i="3"/>
  <c r="AB82" i="3"/>
  <c r="AC81" i="3"/>
  <c r="AB81" i="3"/>
  <c r="AC78" i="3"/>
  <c r="AB78" i="3"/>
  <c r="AC77" i="3"/>
  <c r="AB77" i="3"/>
  <c r="AC76" i="3"/>
  <c r="AB76" i="3"/>
  <c r="AC75" i="3"/>
  <c r="AB75" i="3"/>
  <c r="AC74" i="3"/>
  <c r="AB74" i="3"/>
  <c r="AB73" i="3"/>
  <c r="AC72" i="3"/>
  <c r="AB72" i="3"/>
  <c r="AC71" i="3"/>
  <c r="AB71" i="3"/>
  <c r="AC70" i="3"/>
  <c r="AB70" i="3"/>
  <c r="AC64" i="3"/>
  <c r="AB64" i="3"/>
  <c r="AC63" i="3"/>
  <c r="AB63" i="3"/>
  <c r="AC62" i="3"/>
  <c r="AB62" i="3"/>
  <c r="AC61" i="3"/>
  <c r="AB61" i="3"/>
  <c r="AC60" i="3"/>
  <c r="AB60" i="3"/>
  <c r="AC59" i="3"/>
  <c r="AB59" i="3"/>
  <c r="AC58" i="3"/>
  <c r="AB58" i="3"/>
  <c r="AC57" i="3"/>
  <c r="AB57" i="3"/>
  <c r="AC56" i="3"/>
  <c r="AB56" i="3"/>
  <c r="AC55" i="3"/>
  <c r="AB55" i="3"/>
  <c r="AC54" i="3"/>
  <c r="AB54" i="3"/>
  <c r="AC53" i="3"/>
  <c r="AB53" i="3"/>
  <c r="AC52" i="3"/>
  <c r="AB52" i="3"/>
  <c r="AC50" i="3"/>
  <c r="AB50" i="3"/>
  <c r="AC49" i="3"/>
  <c r="AB49" i="3"/>
  <c r="AC48" i="3"/>
  <c r="AB48" i="3"/>
  <c r="AC46" i="3"/>
  <c r="AB46" i="3"/>
  <c r="AC45" i="3"/>
  <c r="AB45" i="3"/>
  <c r="AC44" i="3"/>
  <c r="AB44" i="3"/>
  <c r="AC43" i="3"/>
  <c r="AB43" i="3"/>
  <c r="AC40" i="3"/>
  <c r="AB40" i="3"/>
  <c r="AC39" i="3"/>
  <c r="AB39" i="3"/>
  <c r="AC38" i="3"/>
  <c r="AB38" i="3"/>
  <c r="AC37" i="3"/>
  <c r="AB37" i="3"/>
  <c r="AB36" i="3"/>
  <c r="AC36" i="3"/>
  <c r="AC34" i="3"/>
  <c r="AB34" i="3"/>
  <c r="AC33" i="3"/>
  <c r="AB33" i="3"/>
  <c r="AC30" i="3"/>
  <c r="AB30" i="3"/>
  <c r="AC29" i="3"/>
  <c r="AB29" i="3"/>
  <c r="AC28" i="3"/>
  <c r="AB28" i="3"/>
  <c r="AC26" i="3"/>
  <c r="AB26" i="3"/>
  <c r="AC25" i="3"/>
  <c r="AB25" i="3"/>
  <c r="AC24" i="3"/>
  <c r="AB24" i="3"/>
  <c r="AC23" i="3"/>
  <c r="AB23" i="3"/>
  <c r="AC22" i="3"/>
  <c r="AB22" i="3"/>
  <c r="AC20" i="3"/>
  <c r="AB20" i="3"/>
  <c r="AC19" i="3"/>
  <c r="AB19" i="3"/>
  <c r="AC17" i="3"/>
  <c r="AB17" i="3"/>
  <c r="AC14" i="3"/>
  <c r="AB14" i="3"/>
  <c r="AC13" i="3"/>
  <c r="AB13" i="3"/>
  <c r="AC12" i="3"/>
  <c r="AB12" i="3"/>
  <c r="AC11" i="3"/>
  <c r="AB11" i="3"/>
  <c r="AC10" i="3"/>
  <c r="AB10" i="3"/>
  <c r="AC8" i="3"/>
  <c r="AB8" i="3"/>
  <c r="AC7" i="3"/>
  <c r="AB7" i="3"/>
  <c r="AC6" i="3"/>
  <c r="AB6" i="3"/>
  <c r="AC5" i="3"/>
  <c r="AB5" i="3"/>
  <c r="AD5" i="3" l="1"/>
  <c r="AA51" i="1"/>
  <c r="Z474" i="1" l="1"/>
  <c r="AA463" i="1"/>
  <c r="Z463" i="1"/>
  <c r="AA462" i="1"/>
  <c r="Z462" i="1"/>
  <c r="AA391" i="1"/>
  <c r="Z391" i="1"/>
  <c r="AA246" i="1"/>
  <c r="Z246" i="1"/>
  <c r="AC154" i="3" l="1"/>
  <c r="AB154" i="3"/>
  <c r="AD266" i="3"/>
  <c r="AD265" i="3"/>
  <c r="AD264" i="3"/>
  <c r="AD263" i="3"/>
  <c r="AD262" i="3"/>
  <c r="AD261" i="3"/>
  <c r="AD260" i="3"/>
  <c r="AD259" i="3"/>
  <c r="AD258" i="3"/>
  <c r="AD257" i="3"/>
  <c r="AD256" i="3"/>
  <c r="AD255" i="3"/>
  <c r="AD254" i="3"/>
  <c r="AD253" i="3"/>
  <c r="AD252" i="3"/>
  <c r="AD251" i="3"/>
  <c r="AB266" i="3"/>
  <c r="AB265" i="3"/>
  <c r="AB264" i="3"/>
  <c r="AB263" i="3"/>
  <c r="AB262" i="3"/>
  <c r="AB250" i="3"/>
  <c r="AC167" i="3" l="1"/>
  <c r="AC147" i="3"/>
  <c r="AC124" i="3"/>
  <c r="AC108" i="3"/>
  <c r="AC104" i="3"/>
  <c r="AA651" i="1" l="1"/>
  <c r="Z651" i="1"/>
  <c r="AA618" i="1"/>
  <c r="AA419" i="1"/>
  <c r="Z419" i="1"/>
  <c r="Z637" i="1"/>
  <c r="Z636" i="1"/>
  <c r="Z635" i="1"/>
  <c r="AA633" i="1"/>
  <c r="Z633" i="1"/>
  <c r="Z630" i="1"/>
  <c r="AA626" i="1"/>
  <c r="Z626" i="1"/>
  <c r="Z622" i="1"/>
  <c r="Z619" i="1"/>
  <c r="AA449" i="1"/>
  <c r="Z449" i="1"/>
  <c r="AB419" i="1" l="1"/>
  <c r="AC419" i="1" s="1"/>
  <c r="AB651" i="1"/>
  <c r="AC651" i="1" s="1"/>
  <c r="W62" i="3"/>
  <c r="V62" i="3"/>
  <c r="W61" i="3"/>
  <c r="V61" i="3"/>
  <c r="W56" i="3"/>
  <c r="V56" i="3"/>
  <c r="U38" i="1" l="1"/>
  <c r="T38" i="1"/>
  <c r="U37" i="1"/>
  <c r="T37" i="1"/>
  <c r="AC634" i="3" l="1"/>
  <c r="AC624" i="3"/>
  <c r="AC623" i="3"/>
  <c r="AC621" i="3"/>
  <c r="AC620" i="3"/>
  <c r="AC617" i="3"/>
  <c r="AC614" i="3"/>
  <c r="AC613" i="3"/>
  <c r="AC612" i="3"/>
  <c r="AC611" i="3"/>
  <c r="AC610" i="3"/>
  <c r="AC609" i="3"/>
  <c r="AC608" i="3"/>
  <c r="AC607" i="3"/>
  <c r="AC606" i="3"/>
  <c r="AC605" i="3"/>
  <c r="AC602" i="3"/>
  <c r="AC592" i="3"/>
  <c r="AC506" i="3"/>
  <c r="AC505" i="3"/>
  <c r="AC504" i="3"/>
  <c r="AC503" i="3"/>
  <c r="AC502" i="3"/>
  <c r="AC501" i="3"/>
  <c r="AC497" i="3"/>
  <c r="AC489" i="3"/>
  <c r="AC484" i="3"/>
  <c r="AC483" i="3"/>
  <c r="AC482" i="3"/>
  <c r="AC481" i="3"/>
  <c r="AC479" i="3"/>
  <c r="AC372" i="3"/>
  <c r="AC371" i="3"/>
  <c r="AC370" i="3"/>
  <c r="AC363" i="3"/>
  <c r="AC362" i="3"/>
  <c r="AC361" i="3"/>
  <c r="AC360" i="3"/>
  <c r="AC359" i="3"/>
  <c r="AC358" i="3"/>
  <c r="AC357" i="3"/>
  <c r="AC354" i="3"/>
  <c r="AC353" i="3"/>
  <c r="AC350" i="3"/>
  <c r="AC349" i="3"/>
  <c r="AC344" i="3"/>
  <c r="AC343" i="3"/>
  <c r="AC339" i="3"/>
  <c r="AC338" i="3"/>
  <c r="AC329" i="3"/>
  <c r="AC294" i="3"/>
  <c r="AC293" i="3"/>
  <c r="AC292" i="3"/>
  <c r="AC291" i="3"/>
  <c r="AC290" i="3"/>
  <c r="AC284" i="3"/>
  <c r="AC283" i="3"/>
  <c r="AC281" i="3"/>
  <c r="AC278" i="3"/>
  <c r="AC269" i="3"/>
  <c r="AC268" i="3"/>
  <c r="AC267" i="3"/>
  <c r="AC266" i="3"/>
  <c r="AC265" i="3"/>
  <c r="AC264" i="3"/>
  <c r="AC263" i="3"/>
  <c r="AC262" i="3"/>
  <c r="AC250" i="3"/>
  <c r="AD250" i="3" s="1"/>
  <c r="AC249" i="3"/>
  <c r="AC248" i="3"/>
  <c r="AC247" i="3"/>
  <c r="AC246" i="3"/>
  <c r="AC245" i="3"/>
  <c r="AC244" i="3"/>
  <c r="AC243" i="3"/>
  <c r="AC242" i="3"/>
  <c r="AC239" i="3"/>
  <c r="AC238" i="3"/>
  <c r="AC241" i="3"/>
  <c r="AC237" i="3"/>
  <c r="AC230" i="3"/>
  <c r="AC229" i="3"/>
  <c r="AC227" i="3"/>
  <c r="AC226" i="3"/>
  <c r="AC224" i="3"/>
  <c r="AC223" i="3"/>
  <c r="AC222" i="3"/>
  <c r="AC221" i="3"/>
  <c r="AC219" i="3"/>
  <c r="AC218" i="3"/>
  <c r="AC217" i="3"/>
  <c r="AC214" i="3"/>
  <c r="AC209" i="3"/>
  <c r="AC208" i="3"/>
  <c r="AC207" i="3"/>
  <c r="AC206" i="3"/>
  <c r="AC205" i="3"/>
  <c r="AC204" i="3"/>
  <c r="AC203" i="3"/>
  <c r="AC202" i="3"/>
  <c r="AC201" i="3"/>
  <c r="AC200" i="3"/>
  <c r="AC199" i="3"/>
  <c r="AC198" i="3"/>
  <c r="AC197" i="3"/>
  <c r="AC190" i="3"/>
  <c r="AC183" i="3"/>
  <c r="AC182" i="3"/>
  <c r="AC180" i="3"/>
  <c r="AC179" i="3"/>
  <c r="AC176" i="3"/>
  <c r="AC175" i="3"/>
  <c r="AC174" i="3"/>
  <c r="AC173" i="3"/>
  <c r="AC172" i="3"/>
  <c r="AC171" i="3"/>
  <c r="AC170" i="3"/>
  <c r="AC151" i="3"/>
  <c r="AC150" i="3"/>
  <c r="AC148" i="3"/>
  <c r="AC146" i="3"/>
  <c r="AC145" i="3"/>
  <c r="AC141" i="3"/>
  <c r="AC138" i="3"/>
  <c r="AC137" i="3"/>
  <c r="AC134" i="3"/>
  <c r="AC130" i="3"/>
  <c r="AC129" i="3"/>
  <c r="AC128" i="3"/>
  <c r="AC127" i="3"/>
  <c r="AC126" i="3"/>
  <c r="AC125" i="3"/>
  <c r="AC123" i="3"/>
  <c r="AC122" i="3"/>
  <c r="AC121" i="3"/>
  <c r="AC120" i="3"/>
  <c r="AC119" i="3"/>
  <c r="AC118" i="3"/>
  <c r="AC117" i="3"/>
  <c r="AC116" i="3"/>
  <c r="AC115" i="3"/>
  <c r="AC114" i="3"/>
  <c r="AC110" i="3"/>
  <c r="AC109" i="3"/>
  <c r="AD106" i="3" l="1"/>
  <c r="AE143" i="3"/>
  <c r="AE154" i="3"/>
  <c r="AC645" i="3"/>
  <c r="AC595" i="3"/>
  <c r="AC395" i="3"/>
  <c r="AC351" i="3"/>
  <c r="AC341" i="3"/>
  <c r="AC342" i="3"/>
  <c r="AC322" i="3"/>
  <c r="AC319" i="3"/>
  <c r="AC315" i="3"/>
  <c r="AC304" i="3"/>
  <c r="AC303" i="3"/>
  <c r="AC297" i="3"/>
  <c r="AC288" i="3"/>
  <c r="AC155" i="3"/>
  <c r="AC90" i="3"/>
  <c r="AC84" i="3"/>
  <c r="AB297" i="3"/>
  <c r="AB341" i="3"/>
  <c r="AB645" i="3"/>
  <c r="AB595" i="3"/>
  <c r="AB395" i="3"/>
  <c r="AB351" i="3"/>
  <c r="AB342" i="3"/>
  <c r="AB322" i="3"/>
  <c r="AB319" i="3"/>
  <c r="AB315" i="3"/>
  <c r="AB304" i="3"/>
  <c r="AB303" i="3"/>
  <c r="AB155" i="3"/>
  <c r="AB143" i="3"/>
  <c r="AB142" i="3"/>
  <c r="AB90" i="3"/>
  <c r="AB84" i="3"/>
  <c r="AB288" i="3"/>
  <c r="AD531" i="3" l="1"/>
  <c r="AD84" i="3"/>
  <c r="AD315" i="3"/>
  <c r="AE315" i="3" s="1"/>
  <c r="AD595" i="3"/>
  <c r="AE595" i="3" s="1"/>
  <c r="AD322" i="3"/>
  <c r="AE322" i="3" s="1"/>
  <c r="AD319" i="3"/>
  <c r="AE319" i="3" s="1"/>
  <c r="AD645" i="3"/>
  <c r="AE645" i="3" s="1"/>
  <c r="AD304" i="3"/>
  <c r="AE304" i="3" s="1"/>
  <c r="AD303" i="3"/>
  <c r="AE303" i="3" s="1"/>
  <c r="AD90" i="3"/>
  <c r="AE90" i="3" s="1"/>
  <c r="AD342" i="3"/>
  <c r="AE342" i="3" s="1"/>
  <c r="AD288" i="3"/>
  <c r="AE288" i="3" s="1"/>
  <c r="AD395" i="3"/>
  <c r="AE395" i="3" s="1"/>
  <c r="AD297" i="3"/>
  <c r="AE297" i="3" s="1"/>
  <c r="AD351" i="3"/>
  <c r="AE351" i="3" s="1"/>
  <c r="AD341" i="3"/>
  <c r="AE341" i="3" s="1"/>
  <c r="AD155" i="3"/>
  <c r="AE155" i="3" s="1"/>
  <c r="AA464" i="1" l="1"/>
  <c r="Z464" i="1"/>
  <c r="AC464" i="1" s="1"/>
  <c r="AB464" i="1" l="1"/>
  <c r="AA452" i="1"/>
  <c r="Z452" i="1"/>
  <c r="AB452" i="1" l="1"/>
  <c r="AC452" i="1"/>
  <c r="AC309" i="3"/>
  <c r="AB309" i="3"/>
  <c r="AE309" i="3" s="1"/>
  <c r="AB344" i="3" l="1"/>
  <c r="AE344" i="3" s="1"/>
  <c r="AB339" i="3"/>
  <c r="AE339" i="3" s="1"/>
  <c r="AC355" i="3"/>
  <c r="AB355" i="3"/>
  <c r="AE355" i="3" s="1"/>
  <c r="AC337" i="3"/>
  <c r="AB337" i="3"/>
  <c r="AE337" i="3" s="1"/>
  <c r="AC335" i="3"/>
  <c r="AB335" i="3"/>
  <c r="AE335" i="3" s="1"/>
  <c r="AB329" i="3"/>
  <c r="AE329" i="3" s="1"/>
  <c r="AD355" i="3" l="1"/>
  <c r="AD335" i="3"/>
  <c r="AD337" i="3"/>
  <c r="AD329" i="3"/>
  <c r="AD339" i="3"/>
  <c r="AD344" i="3"/>
  <c r="AC308" i="3"/>
  <c r="AB308" i="3"/>
  <c r="AE308" i="3" s="1"/>
  <c r="AE287" i="3"/>
  <c r="AD287" i="3" l="1"/>
  <c r="AD308" i="3"/>
  <c r="AD309" i="3"/>
  <c r="AE84" i="3"/>
  <c r="AA646" i="1" l="1"/>
  <c r="Z646" i="1"/>
  <c r="AA475" i="1"/>
  <c r="Z475" i="1"/>
  <c r="AA471" i="1"/>
  <c r="Z471" i="1"/>
  <c r="AA465" i="1"/>
  <c r="Z465" i="1"/>
  <c r="AA454" i="1"/>
  <c r="Z454" i="1"/>
  <c r="AA448" i="1"/>
  <c r="Z448" i="1"/>
  <c r="AA446" i="1"/>
  <c r="Z446" i="1"/>
  <c r="AA445" i="1"/>
  <c r="Z445" i="1"/>
  <c r="AA434" i="1"/>
  <c r="Z434" i="1"/>
  <c r="AA426" i="1"/>
  <c r="Z426" i="1"/>
  <c r="AA418" i="1"/>
  <c r="Z418" i="1"/>
  <c r="AA411" i="1"/>
  <c r="Z411" i="1"/>
  <c r="AA410" i="1"/>
  <c r="Z410" i="1"/>
  <c r="AA405" i="1"/>
  <c r="Z405" i="1"/>
  <c r="AA402" i="1"/>
  <c r="Z402" i="1"/>
  <c r="AA394" i="1"/>
  <c r="Z394" i="1"/>
  <c r="AA393" i="1"/>
  <c r="Z393" i="1"/>
  <c r="AA384" i="1"/>
  <c r="Z384" i="1"/>
  <c r="AA333" i="1"/>
  <c r="Z333" i="1"/>
  <c r="AA318" i="1"/>
  <c r="Z318" i="1"/>
  <c r="AA267" i="1"/>
  <c r="Z267" i="1"/>
  <c r="AA266" i="1"/>
  <c r="Z266" i="1"/>
  <c r="AA261" i="1"/>
  <c r="Z261" i="1"/>
  <c r="AA260" i="1"/>
  <c r="Z260" i="1"/>
  <c r="AA258" i="1"/>
  <c r="Z258" i="1"/>
  <c r="AA254" i="1"/>
  <c r="Z254" i="1"/>
  <c r="AA239" i="1"/>
  <c r="Z239" i="1"/>
  <c r="AA113" i="1"/>
  <c r="Z113" i="1"/>
  <c r="AA76" i="1"/>
  <c r="Z76" i="1"/>
  <c r="AA71" i="1"/>
  <c r="Z71" i="1"/>
  <c r="AA63" i="1"/>
  <c r="Z63" i="1"/>
  <c r="AA62" i="1"/>
  <c r="Z62" i="1"/>
  <c r="AC4" i="3"/>
  <c r="AB4" i="3"/>
  <c r="AC15" i="3"/>
  <c r="AB15" i="3"/>
  <c r="AC35" i="3"/>
  <c r="AB35" i="3"/>
  <c r="AB269" i="3"/>
  <c r="AB268" i="3"/>
  <c r="AB267" i="3"/>
  <c r="AB283" i="3"/>
  <c r="AB292" i="3"/>
  <c r="AB291" i="3"/>
  <c r="AB290" i="3"/>
  <c r="AB294" i="3"/>
  <c r="AC306" i="3"/>
  <c r="AB306" i="3"/>
  <c r="AC321" i="3"/>
  <c r="AB321" i="3"/>
  <c r="AC320" i="3"/>
  <c r="AB320" i="3"/>
  <c r="AC356" i="3"/>
  <c r="AB356" i="3"/>
  <c r="AC332" i="3"/>
  <c r="AB332" i="3"/>
  <c r="AC331" i="3"/>
  <c r="AB331" i="3"/>
  <c r="AC347" i="3"/>
  <c r="AB347" i="3"/>
  <c r="AB370" i="3"/>
  <c r="AC368" i="3"/>
  <c r="AB368" i="3"/>
  <c r="AC367" i="3"/>
  <c r="AB367" i="3"/>
  <c r="AC366" i="3"/>
  <c r="AB366" i="3"/>
  <c r="AC365" i="3"/>
  <c r="AB365" i="3"/>
  <c r="AB363" i="3"/>
  <c r="AB481" i="3"/>
  <c r="AB484" i="3"/>
  <c r="AB483" i="3"/>
  <c r="AB482" i="3"/>
  <c r="AB479" i="3"/>
  <c r="AC643" i="3"/>
  <c r="AB643" i="3"/>
  <c r="AC636" i="3"/>
  <c r="AB636" i="3"/>
  <c r="AC635" i="3"/>
  <c r="AB635" i="3"/>
  <c r="AB634" i="3"/>
  <c r="AC632" i="3"/>
  <c r="AB632" i="3"/>
  <c r="AC630" i="3"/>
  <c r="AB630" i="3"/>
  <c r="AC629" i="3"/>
  <c r="AB629" i="3"/>
  <c r="AC628" i="3"/>
  <c r="AB628" i="3"/>
  <c r="AC627" i="3"/>
  <c r="AB627" i="3"/>
  <c r="AC626" i="3"/>
  <c r="AB626" i="3"/>
  <c r="AB624" i="3"/>
  <c r="AB623" i="3"/>
  <c r="AB621" i="3"/>
  <c r="AB620" i="3"/>
  <c r="AB617" i="3"/>
  <c r="AB614" i="3"/>
  <c r="AB613" i="3"/>
  <c r="AB612" i="3"/>
  <c r="AB611" i="3"/>
  <c r="AB592" i="3"/>
  <c r="AC585" i="3"/>
  <c r="AB585" i="3"/>
  <c r="AB506" i="3"/>
  <c r="AB505" i="3"/>
  <c r="AB504" i="3"/>
  <c r="AB503" i="3"/>
  <c r="AB502" i="3"/>
  <c r="AB501" i="3"/>
  <c r="AB497" i="3"/>
  <c r="AB489" i="3"/>
  <c r="AB362" i="3"/>
  <c r="AB360" i="3"/>
  <c r="AB358" i="3"/>
  <c r="AC352" i="3"/>
  <c r="AB352" i="3"/>
  <c r="AC317" i="3"/>
  <c r="AB317" i="3"/>
  <c r="AB284" i="3"/>
  <c r="AC27" i="3"/>
  <c r="AB27" i="3"/>
  <c r="AC21" i="3"/>
  <c r="AB21" i="3"/>
  <c r="AC16" i="3"/>
  <c r="AB16" i="3"/>
  <c r="AB610" i="3"/>
  <c r="AB609" i="3"/>
  <c r="AB608" i="3"/>
  <c r="AB607" i="3"/>
  <c r="AB606" i="3"/>
  <c r="AB605" i="3"/>
  <c r="AB602" i="3"/>
  <c r="AB372" i="3"/>
  <c r="AB371" i="3"/>
  <c r="AB361" i="3"/>
  <c r="AB354" i="3"/>
  <c r="AB353" i="3"/>
  <c r="AB350" i="3"/>
  <c r="AB349" i="3"/>
  <c r="AB343" i="3"/>
  <c r="AB338" i="3"/>
  <c r="AB293" i="3"/>
  <c r="AB281" i="3"/>
  <c r="AB278" i="3"/>
  <c r="AB249" i="3"/>
  <c r="AB248" i="3"/>
  <c r="AB247" i="3"/>
  <c r="AB246" i="3"/>
  <c r="AB245" i="3"/>
  <c r="AB244" i="3"/>
  <c r="AB243" i="3"/>
  <c r="AB242" i="3"/>
  <c r="AB241" i="3"/>
  <c r="AB239" i="3"/>
  <c r="AB238" i="3"/>
  <c r="AB237" i="3"/>
  <c r="AB230" i="3"/>
  <c r="AB229" i="3"/>
  <c r="AB227" i="3"/>
  <c r="AB226" i="3"/>
  <c r="AB224" i="3"/>
  <c r="AB223" i="3"/>
  <c r="AB222" i="3"/>
  <c r="AB221" i="3"/>
  <c r="AB219" i="3"/>
  <c r="AB218" i="3"/>
  <c r="AB217" i="3"/>
  <c r="AB214" i="3"/>
  <c r="AB209" i="3"/>
  <c r="AB208" i="3"/>
  <c r="AB207" i="3"/>
  <c r="AB206" i="3"/>
  <c r="AB205" i="3"/>
  <c r="AB204" i="3"/>
  <c r="AB203" i="3"/>
  <c r="AB202" i="3"/>
  <c r="AB201" i="3"/>
  <c r="AB200" i="3"/>
  <c r="AB199" i="3"/>
  <c r="AB198" i="3"/>
  <c r="AB197" i="3"/>
  <c r="AB190" i="3"/>
  <c r="AB183" i="3"/>
  <c r="AB182" i="3"/>
  <c r="AB180" i="3"/>
  <c r="AB179" i="3"/>
  <c r="AB176" i="3"/>
  <c r="AB175" i="3"/>
  <c r="AB174" i="3"/>
  <c r="AB173" i="3"/>
  <c r="AB172" i="3"/>
  <c r="AB171" i="3"/>
  <c r="AB170" i="3"/>
  <c r="AB167" i="3"/>
  <c r="AB151" i="3"/>
  <c r="AB150" i="3"/>
  <c r="AB148" i="3"/>
  <c r="AB147" i="3"/>
  <c r="AB146" i="3"/>
  <c r="AB145" i="3"/>
  <c r="AB141" i="3"/>
  <c r="AB138" i="3"/>
  <c r="AB137" i="3"/>
  <c r="AB134" i="3"/>
  <c r="AB130" i="3"/>
  <c r="AB129" i="3"/>
  <c r="AB128" i="3"/>
  <c r="AB127" i="3"/>
  <c r="AB126" i="3"/>
  <c r="AB125" i="3"/>
  <c r="AB124" i="3"/>
  <c r="AB123" i="3"/>
  <c r="AB122" i="3"/>
  <c r="AB121" i="3"/>
  <c r="AB120" i="3"/>
  <c r="AB119" i="3"/>
  <c r="AB118" i="3"/>
  <c r="AB117" i="3"/>
  <c r="AB116" i="3"/>
  <c r="AB115" i="3"/>
  <c r="AB114" i="3"/>
  <c r="AB110" i="3"/>
  <c r="AB109" i="3"/>
  <c r="AB108" i="3"/>
  <c r="AB104" i="3"/>
  <c r="AC80" i="3"/>
  <c r="AB80" i="3"/>
  <c r="AC79" i="3"/>
  <c r="AB79" i="3"/>
  <c r="AC67" i="3"/>
  <c r="AB67" i="3"/>
  <c r="AC66" i="3"/>
  <c r="AB66" i="3"/>
  <c r="AC65" i="3"/>
  <c r="AB65" i="3"/>
  <c r="AC51" i="3"/>
  <c r="AB51" i="3"/>
  <c r="AC47" i="3"/>
  <c r="AB47" i="3"/>
  <c r="AC42" i="3"/>
  <c r="AB42" i="3"/>
  <c r="AD269" i="3" l="1"/>
  <c r="AE269" i="3" s="1"/>
  <c r="AD16" i="3"/>
  <c r="AE16" i="3" s="1"/>
  <c r="AD507" i="3"/>
  <c r="AE507" i="3" s="1"/>
  <c r="AD38" i="3"/>
  <c r="AE38" i="3" s="1"/>
  <c r="AD481" i="3"/>
  <c r="AE481" i="3" s="1"/>
  <c r="AD347" i="3"/>
  <c r="AE347" i="3" s="1"/>
  <c r="AD285" i="3"/>
  <c r="AE285" i="3" s="1"/>
  <c r="AD358" i="3"/>
  <c r="AE358" i="3" s="1"/>
  <c r="AD490" i="3"/>
  <c r="AE490" i="3" s="1"/>
  <c r="AD492" i="3"/>
  <c r="AE492" i="3" s="1"/>
  <c r="AD499" i="3"/>
  <c r="AE499" i="3" s="1"/>
  <c r="AD40" i="3"/>
  <c r="AE40" i="3" s="1"/>
  <c r="AD71" i="3"/>
  <c r="AE71" i="3" s="1"/>
  <c r="AD73" i="3"/>
  <c r="AE73" i="3" s="1"/>
  <c r="AD75" i="3"/>
  <c r="AE75" i="3" s="1"/>
  <c r="AD77" i="3"/>
  <c r="AE77" i="3" s="1"/>
  <c r="AD79" i="3"/>
  <c r="AE79" i="3" s="1"/>
  <c r="AD81" i="3"/>
  <c r="AE81" i="3" s="1"/>
  <c r="AD83" i="3"/>
  <c r="AE83" i="3" s="1"/>
  <c r="AD86" i="3"/>
  <c r="AE86" i="3" s="1"/>
  <c r="AD88" i="3"/>
  <c r="AE88" i="3" s="1"/>
  <c r="AD91" i="3"/>
  <c r="AE91" i="3" s="1"/>
  <c r="AD93" i="3"/>
  <c r="AE93" i="3" s="1"/>
  <c r="AD95" i="3"/>
  <c r="AE95" i="3" s="1"/>
  <c r="AD97" i="3"/>
  <c r="AE97" i="3" s="1"/>
  <c r="AD99" i="3"/>
  <c r="AE99" i="3" s="1"/>
  <c r="AD101" i="3"/>
  <c r="AE101" i="3" s="1"/>
  <c r="AD103" i="3"/>
  <c r="AE103" i="3" s="1"/>
  <c r="AD105" i="3"/>
  <c r="AE105" i="3" s="1"/>
  <c r="AD107" i="3"/>
  <c r="AE107" i="3" s="1"/>
  <c r="AD109" i="3"/>
  <c r="AE109" i="3" s="1"/>
  <c r="AD111" i="3"/>
  <c r="AE111" i="3" s="1"/>
  <c r="AD113" i="3"/>
  <c r="AE113" i="3" s="1"/>
  <c r="AD115" i="3"/>
  <c r="AE115" i="3" s="1"/>
  <c r="AD157" i="3"/>
  <c r="AE157" i="3" s="1"/>
  <c r="AD159" i="3"/>
  <c r="AE159" i="3" s="1"/>
  <c r="AD165" i="3"/>
  <c r="AE165" i="3" s="1"/>
  <c r="AD167" i="3"/>
  <c r="AE167" i="3" s="1"/>
  <c r="AD173" i="3"/>
  <c r="AE173" i="3" s="1"/>
  <c r="AD175" i="3"/>
  <c r="AE175" i="3" s="1"/>
  <c r="AD593" i="3"/>
  <c r="AE593" i="3" s="1"/>
  <c r="AD482" i="3"/>
  <c r="AE482" i="3" s="1"/>
  <c r="AD484" i="3"/>
  <c r="AE484" i="3" s="1"/>
  <c r="AD367" i="3"/>
  <c r="AE367" i="3" s="1"/>
  <c r="AD291" i="3"/>
  <c r="AE291" i="3" s="1"/>
  <c r="AD36" i="3"/>
  <c r="AE36" i="3" s="1"/>
  <c r="AD18" i="3"/>
  <c r="AE18" i="3" s="1"/>
  <c r="AD511" i="3"/>
  <c r="AE511" i="3" s="1"/>
  <c r="AD501" i="3"/>
  <c r="AE501" i="3" s="1"/>
  <c r="AD43" i="3"/>
  <c r="AE43" i="3" s="1"/>
  <c r="AD45" i="3"/>
  <c r="AE45" i="3" s="1"/>
  <c r="AD47" i="3"/>
  <c r="AE47" i="3" s="1"/>
  <c r="AD49" i="3"/>
  <c r="AE49" i="3" s="1"/>
  <c r="AD51" i="3"/>
  <c r="AE51" i="3" s="1"/>
  <c r="AD53" i="3"/>
  <c r="AE53" i="3" s="1"/>
  <c r="AD55" i="3"/>
  <c r="AE55" i="3" s="1"/>
  <c r="AD57" i="3"/>
  <c r="AE57" i="3" s="1"/>
  <c r="AD59" i="3"/>
  <c r="AE59" i="3" s="1"/>
  <c r="AD61" i="3"/>
  <c r="AE61" i="3" s="1"/>
  <c r="AD63" i="3"/>
  <c r="AE63" i="3" s="1"/>
  <c r="AD65" i="3"/>
  <c r="AE65" i="3" s="1"/>
  <c r="AD67" i="3"/>
  <c r="AE67" i="3" s="1"/>
  <c r="AD642" i="3"/>
  <c r="AE642" i="3" s="1"/>
  <c r="AD646" i="3"/>
  <c r="AE646" i="3" s="1"/>
  <c r="AD32" i="3"/>
  <c r="AE32" i="3" s="1"/>
  <c r="AD298" i="3"/>
  <c r="AE298" i="3" s="1"/>
  <c r="AD311" i="3"/>
  <c r="AE311" i="3" s="1"/>
  <c r="AD503" i="3"/>
  <c r="AE503" i="3" s="1"/>
  <c r="AD636" i="3"/>
  <c r="AE636" i="3" s="1"/>
  <c r="AD6" i="3"/>
  <c r="AE6" i="3" s="1"/>
  <c r="AD8" i="3"/>
  <c r="AE8" i="3" s="1"/>
  <c r="AD10" i="3"/>
  <c r="AE10" i="3" s="1"/>
  <c r="AD12" i="3"/>
  <c r="AE12" i="3" s="1"/>
  <c r="AD14" i="3"/>
  <c r="AE14" i="3" s="1"/>
  <c r="AD500" i="3"/>
  <c r="AE500" i="3" s="1"/>
  <c r="AD596" i="3"/>
  <c r="AE596" i="3" s="1"/>
  <c r="AD598" i="3"/>
  <c r="AE598" i="3" s="1"/>
  <c r="AD602" i="3"/>
  <c r="AE602" i="3" s="1"/>
  <c r="AD605" i="3"/>
  <c r="AE605" i="3" s="1"/>
  <c r="AD607" i="3"/>
  <c r="AE607" i="3" s="1"/>
  <c r="AD609" i="3"/>
  <c r="AE609" i="3" s="1"/>
  <c r="AD427" i="3"/>
  <c r="AE427" i="3" s="1"/>
  <c r="AD435" i="3"/>
  <c r="AE435" i="3" s="1"/>
  <c r="AD437" i="3"/>
  <c r="AE437" i="3" s="1"/>
  <c r="AD493" i="3"/>
  <c r="AE493" i="3" s="1"/>
  <c r="AD634" i="3"/>
  <c r="AE634" i="3" s="1"/>
  <c r="AD643" i="3"/>
  <c r="AE643" i="3" s="1"/>
  <c r="AD483" i="3"/>
  <c r="AE483" i="3" s="1"/>
  <c r="AD320" i="3"/>
  <c r="AE320" i="3" s="1"/>
  <c r="AD22" i="3"/>
  <c r="AE22" i="3" s="1"/>
  <c r="AD24" i="3"/>
  <c r="AE24" i="3" s="1"/>
  <c r="AD26" i="3"/>
  <c r="AE26" i="3" s="1"/>
  <c r="AD428" i="3"/>
  <c r="AE428" i="3" s="1"/>
  <c r="AD430" i="3"/>
  <c r="AE430" i="3" s="1"/>
  <c r="AD436" i="3"/>
  <c r="AE436" i="3" s="1"/>
  <c r="AD438" i="3"/>
  <c r="AE438" i="3" s="1"/>
  <c r="AD302" i="3"/>
  <c r="AE302" i="3" s="1"/>
  <c r="AD325" i="3"/>
  <c r="AE325" i="3" s="1"/>
  <c r="AD330" i="3"/>
  <c r="AE330" i="3" s="1"/>
  <c r="AD273" i="3"/>
  <c r="AE273" i="3" s="1"/>
  <c r="AD281" i="3"/>
  <c r="AE281" i="3" s="1"/>
  <c r="AD434" i="3"/>
  <c r="AE434" i="3" s="1"/>
  <c r="AD277" i="3"/>
  <c r="AE277" i="3" s="1"/>
  <c r="AD20" i="3"/>
  <c r="AE20" i="3" s="1"/>
  <c r="AD28" i="3"/>
  <c r="AE28" i="3" s="1"/>
  <c r="AD30" i="3"/>
  <c r="AE30" i="3" s="1"/>
  <c r="AD193" i="3"/>
  <c r="AE193" i="3" s="1"/>
  <c r="AD195" i="3"/>
  <c r="AE195" i="3" s="1"/>
  <c r="AD197" i="3"/>
  <c r="AE197" i="3" s="1"/>
  <c r="AD199" i="3"/>
  <c r="AE199" i="3" s="1"/>
  <c r="AD201" i="3"/>
  <c r="AE201" i="3" s="1"/>
  <c r="AD203" i="3"/>
  <c r="AE203" i="3" s="1"/>
  <c r="AD205" i="3"/>
  <c r="AE205" i="3" s="1"/>
  <c r="AD207" i="3"/>
  <c r="AE207" i="3" s="1"/>
  <c r="AD209" i="3"/>
  <c r="AE209" i="3" s="1"/>
  <c r="AD211" i="3"/>
  <c r="AE211" i="3" s="1"/>
  <c r="AD213" i="3"/>
  <c r="AE213" i="3" s="1"/>
  <c r="AD215" i="3"/>
  <c r="AE215" i="3" s="1"/>
  <c r="AD217" i="3"/>
  <c r="AE217" i="3" s="1"/>
  <c r="AD219" i="3"/>
  <c r="AE219" i="3" s="1"/>
  <c r="AD221" i="3"/>
  <c r="AE221" i="3" s="1"/>
  <c r="AD223" i="3"/>
  <c r="AE223" i="3" s="1"/>
  <c r="AD225" i="3"/>
  <c r="AE225" i="3" s="1"/>
  <c r="AD227" i="3"/>
  <c r="AE227" i="3" s="1"/>
  <c r="AD231" i="3"/>
  <c r="AE231" i="3" s="1"/>
  <c r="AD233" i="3"/>
  <c r="AE233" i="3" s="1"/>
  <c r="AD237" i="3"/>
  <c r="AE237" i="3" s="1"/>
  <c r="AD241" i="3"/>
  <c r="AE241" i="3" s="1"/>
  <c r="AD245" i="3"/>
  <c r="AE245" i="3" s="1"/>
  <c r="AD249" i="3"/>
  <c r="AE249" i="3" s="1"/>
  <c r="AD487" i="3"/>
  <c r="AE487" i="3" s="1"/>
  <c r="AD495" i="3"/>
  <c r="AE495" i="3" s="1"/>
  <c r="AD517" i="3"/>
  <c r="AE517" i="3" s="1"/>
  <c r="AD521" i="3"/>
  <c r="AE521" i="3" s="1"/>
  <c r="AD525" i="3"/>
  <c r="AE525" i="3" s="1"/>
  <c r="AD34" i="3"/>
  <c r="AE34" i="3" s="1"/>
  <c r="AD194" i="3"/>
  <c r="AE194" i="3" s="1"/>
  <c r="AD196" i="3"/>
  <c r="AE196" i="3" s="1"/>
  <c r="AD198" i="3"/>
  <c r="AE198" i="3" s="1"/>
  <c r="AD200" i="3"/>
  <c r="AE200" i="3" s="1"/>
  <c r="AD202" i="3"/>
  <c r="AE202" i="3" s="1"/>
  <c r="AD204" i="3"/>
  <c r="AE204" i="3" s="1"/>
  <c r="AD206" i="3"/>
  <c r="AE206" i="3" s="1"/>
  <c r="AD208" i="3"/>
  <c r="AE208" i="3" s="1"/>
  <c r="AD210" i="3"/>
  <c r="AE210" i="3" s="1"/>
  <c r="AD212" i="3"/>
  <c r="AE212" i="3" s="1"/>
  <c r="AD214" i="3"/>
  <c r="AE214" i="3" s="1"/>
  <c r="AD216" i="3"/>
  <c r="AE216" i="3" s="1"/>
  <c r="AD218" i="3"/>
  <c r="AE218" i="3" s="1"/>
  <c r="AD220" i="3"/>
  <c r="AE220" i="3" s="1"/>
  <c r="AD222" i="3"/>
  <c r="AE222" i="3" s="1"/>
  <c r="AD224" i="3"/>
  <c r="AE224" i="3" s="1"/>
  <c r="AD226" i="3"/>
  <c r="AE226" i="3" s="1"/>
  <c r="AD236" i="3"/>
  <c r="AE236" i="3" s="1"/>
  <c r="AD238" i="3"/>
  <c r="AE238" i="3" s="1"/>
  <c r="AD240" i="3"/>
  <c r="AE240" i="3" s="1"/>
  <c r="AD242" i="3"/>
  <c r="AE242" i="3" s="1"/>
  <c r="AD244" i="3"/>
  <c r="AE244" i="3" s="1"/>
  <c r="AD246" i="3"/>
  <c r="AE246" i="3" s="1"/>
  <c r="AD248" i="3"/>
  <c r="AE248" i="3" s="1"/>
  <c r="AD353" i="3"/>
  <c r="AE353" i="3" s="1"/>
  <c r="AD372" i="3"/>
  <c r="AE372" i="3" s="1"/>
  <c r="AD376" i="3"/>
  <c r="AE376" i="3" s="1"/>
  <c r="AD380" i="3"/>
  <c r="AE380" i="3" s="1"/>
  <c r="AD384" i="3"/>
  <c r="AE384" i="3" s="1"/>
  <c r="AD433" i="3"/>
  <c r="AE433" i="3" s="1"/>
  <c r="AD334" i="3"/>
  <c r="AE334" i="3" s="1"/>
  <c r="AD362" i="3"/>
  <c r="AE362" i="3" s="1"/>
  <c r="AD117" i="3"/>
  <c r="AE117" i="3" s="1"/>
  <c r="AD119" i="3"/>
  <c r="AE119" i="3" s="1"/>
  <c r="AD121" i="3"/>
  <c r="AE121" i="3" s="1"/>
  <c r="AD123" i="3"/>
  <c r="AE123" i="3" s="1"/>
  <c r="AD125" i="3"/>
  <c r="AE125" i="3" s="1"/>
  <c r="AD127" i="3"/>
  <c r="AE127" i="3" s="1"/>
  <c r="AD129" i="3"/>
  <c r="AE129" i="3" s="1"/>
  <c r="AD131" i="3"/>
  <c r="AE131" i="3" s="1"/>
  <c r="AD133" i="3"/>
  <c r="AE133" i="3" s="1"/>
  <c r="AD135" i="3"/>
  <c r="AE135" i="3" s="1"/>
  <c r="AD137" i="3"/>
  <c r="AE137" i="3" s="1"/>
  <c r="AD139" i="3"/>
  <c r="AE139" i="3" s="1"/>
  <c r="AD141" i="3"/>
  <c r="AE141" i="3" s="1"/>
  <c r="AD145" i="3"/>
  <c r="AE145" i="3" s="1"/>
  <c r="AD147" i="3"/>
  <c r="AE147" i="3" s="1"/>
  <c r="AD149" i="3"/>
  <c r="AE149" i="3" s="1"/>
  <c r="AD151" i="3"/>
  <c r="AE151" i="3" s="1"/>
  <c r="AD153" i="3"/>
  <c r="AE153" i="3" s="1"/>
  <c r="AD169" i="3"/>
  <c r="AE169" i="3" s="1"/>
  <c r="AD171" i="3"/>
  <c r="AE171" i="3" s="1"/>
  <c r="AD491" i="3"/>
  <c r="AE491" i="3" s="1"/>
  <c r="AD442" i="3"/>
  <c r="AE442" i="3" s="1"/>
  <c r="AE5" i="3"/>
  <c r="AD7" i="3"/>
  <c r="AE7" i="3" s="1"/>
  <c r="AD9" i="3"/>
  <c r="AE9" i="3" s="1"/>
  <c r="AD11" i="3"/>
  <c r="AE11" i="3" s="1"/>
  <c r="AD13" i="3"/>
  <c r="AE13" i="3" s="1"/>
  <c r="AD15" i="3"/>
  <c r="AE15" i="3" s="1"/>
  <c r="AD17" i="3"/>
  <c r="AE17" i="3" s="1"/>
  <c r="AD19" i="3"/>
  <c r="AE19" i="3" s="1"/>
  <c r="AD21" i="3"/>
  <c r="AE21" i="3" s="1"/>
  <c r="AD23" i="3"/>
  <c r="AE23" i="3" s="1"/>
  <c r="AD25" i="3"/>
  <c r="AE25" i="3" s="1"/>
  <c r="AD27" i="3"/>
  <c r="AE27" i="3" s="1"/>
  <c r="AD29" i="3"/>
  <c r="AE29" i="3" s="1"/>
  <c r="AD31" i="3"/>
  <c r="AE31" i="3" s="1"/>
  <c r="AD33" i="3"/>
  <c r="AE33" i="3" s="1"/>
  <c r="AD35" i="3"/>
  <c r="AE35" i="3" s="1"/>
  <c r="AD37" i="3"/>
  <c r="AE37" i="3" s="1"/>
  <c r="AD39" i="3"/>
  <c r="AE39" i="3" s="1"/>
  <c r="AD42" i="3"/>
  <c r="AE42" i="3" s="1"/>
  <c r="AD44" i="3"/>
  <c r="AE44" i="3" s="1"/>
  <c r="AD46" i="3"/>
  <c r="AE46" i="3" s="1"/>
  <c r="AD48" i="3"/>
  <c r="AE48" i="3" s="1"/>
  <c r="AD50" i="3"/>
  <c r="AE50" i="3" s="1"/>
  <c r="AD52" i="3"/>
  <c r="AE52" i="3" s="1"/>
  <c r="AD54" i="3"/>
  <c r="AE54" i="3" s="1"/>
  <c r="AD56" i="3"/>
  <c r="AE56" i="3" s="1"/>
  <c r="AD58" i="3"/>
  <c r="AE58" i="3" s="1"/>
  <c r="AD60" i="3"/>
  <c r="AE60" i="3" s="1"/>
  <c r="AD62" i="3"/>
  <c r="AE62" i="3" s="1"/>
  <c r="AD64" i="3"/>
  <c r="AE64" i="3" s="1"/>
  <c r="AD66" i="3"/>
  <c r="AE66" i="3" s="1"/>
  <c r="AD70" i="3"/>
  <c r="AE70" i="3" s="1"/>
  <c r="AD72" i="3"/>
  <c r="AE72" i="3" s="1"/>
  <c r="AD74" i="3"/>
  <c r="AE74" i="3" s="1"/>
  <c r="AD76" i="3"/>
  <c r="AE76" i="3" s="1"/>
  <c r="AD78" i="3"/>
  <c r="AE78" i="3" s="1"/>
  <c r="AD80" i="3"/>
  <c r="AE80" i="3" s="1"/>
  <c r="AD82" i="3"/>
  <c r="AE82" i="3" s="1"/>
  <c r="AD85" i="3"/>
  <c r="AE85" i="3" s="1"/>
  <c r="AD87" i="3"/>
  <c r="AE87" i="3" s="1"/>
  <c r="AD89" i="3"/>
  <c r="AE89" i="3" s="1"/>
  <c r="AD92" i="3"/>
  <c r="AE92" i="3" s="1"/>
  <c r="AD94" i="3"/>
  <c r="AE94" i="3" s="1"/>
  <c r="AD96" i="3"/>
  <c r="AE96" i="3" s="1"/>
  <c r="AD98" i="3"/>
  <c r="AE98" i="3" s="1"/>
  <c r="AD100" i="3"/>
  <c r="AE100" i="3" s="1"/>
  <c r="AD102" i="3"/>
  <c r="AE102" i="3" s="1"/>
  <c r="AD104" i="3"/>
  <c r="AE104" i="3" s="1"/>
  <c r="AE106" i="3"/>
  <c r="AD108" i="3"/>
  <c r="AE108" i="3" s="1"/>
  <c r="AD110" i="3"/>
  <c r="AE110" i="3" s="1"/>
  <c r="AD112" i="3"/>
  <c r="AE112" i="3" s="1"/>
  <c r="AD114" i="3"/>
  <c r="AE114" i="3" s="1"/>
  <c r="AD116" i="3"/>
  <c r="AE116" i="3" s="1"/>
  <c r="AD118" i="3"/>
  <c r="AE118" i="3" s="1"/>
  <c r="AD120" i="3"/>
  <c r="AE120" i="3" s="1"/>
  <c r="AD122" i="3"/>
  <c r="AE122" i="3" s="1"/>
  <c r="AD124" i="3"/>
  <c r="AE124" i="3" s="1"/>
  <c r="AD126" i="3"/>
  <c r="AE126" i="3" s="1"/>
  <c r="AD128" i="3"/>
  <c r="AE128" i="3" s="1"/>
  <c r="AD130" i="3"/>
  <c r="AE130" i="3" s="1"/>
  <c r="AD132" i="3"/>
  <c r="AE132" i="3" s="1"/>
  <c r="AD134" i="3"/>
  <c r="AE134" i="3" s="1"/>
  <c r="AD136" i="3"/>
  <c r="AE136" i="3" s="1"/>
  <c r="AD138" i="3"/>
  <c r="AE138" i="3" s="1"/>
  <c r="AD140" i="3"/>
  <c r="AE140" i="3" s="1"/>
  <c r="AD144" i="3"/>
  <c r="AE144" i="3" s="1"/>
  <c r="AD146" i="3"/>
  <c r="AE146" i="3" s="1"/>
  <c r="AD148" i="3"/>
  <c r="AE148" i="3" s="1"/>
  <c r="AD150" i="3"/>
  <c r="AE150" i="3" s="1"/>
  <c r="AD161" i="3"/>
  <c r="AE161" i="3" s="1"/>
  <c r="AD163" i="3"/>
  <c r="AE163" i="3" s="1"/>
  <c r="AD177" i="3"/>
  <c r="AE177" i="3" s="1"/>
  <c r="AD268" i="3"/>
  <c r="AE268" i="3" s="1"/>
  <c r="AD270" i="3"/>
  <c r="AE270" i="3" s="1"/>
  <c r="AD272" i="3"/>
  <c r="AE272" i="3" s="1"/>
  <c r="AD274" i="3"/>
  <c r="AE274" i="3" s="1"/>
  <c r="AD276" i="3"/>
  <c r="AE276" i="3" s="1"/>
  <c r="AD278" i="3"/>
  <c r="AE278" i="3" s="1"/>
  <c r="AD280" i="3"/>
  <c r="AE280" i="3" s="1"/>
  <c r="AD282" i="3"/>
  <c r="AE282" i="3" s="1"/>
  <c r="AD284" i="3"/>
  <c r="AE284" i="3" s="1"/>
  <c r="AD286" i="3"/>
  <c r="AE286" i="3" s="1"/>
  <c r="AD290" i="3"/>
  <c r="AE290" i="3" s="1"/>
  <c r="AD292" i="3"/>
  <c r="AE292" i="3" s="1"/>
  <c r="AD294" i="3"/>
  <c r="AE294" i="3" s="1"/>
  <c r="AD299" i="3"/>
  <c r="AE299" i="3" s="1"/>
  <c r="AD301" i="3"/>
  <c r="AE301" i="3" s="1"/>
  <c r="AD306" i="3"/>
  <c r="AE306" i="3" s="1"/>
  <c r="AD310" i="3"/>
  <c r="AE310" i="3" s="1"/>
  <c r="AD314" i="3"/>
  <c r="AE314" i="3" s="1"/>
  <c r="AD318" i="3"/>
  <c r="AE318" i="3" s="1"/>
  <c r="AD321" i="3"/>
  <c r="AE321" i="3" s="1"/>
  <c r="AD324" i="3"/>
  <c r="AE324" i="3" s="1"/>
  <c r="AD326" i="3"/>
  <c r="AE326" i="3" s="1"/>
  <c r="AD328" i="3"/>
  <c r="AE328" i="3" s="1"/>
  <c r="AD331" i="3"/>
  <c r="AE331" i="3" s="1"/>
  <c r="AD333" i="3"/>
  <c r="AE333" i="3" s="1"/>
  <c r="AD336" i="3"/>
  <c r="AE336" i="3" s="1"/>
  <c r="AD343" i="3"/>
  <c r="AE343" i="3" s="1"/>
  <c r="AD349" i="3"/>
  <c r="AE349" i="3" s="1"/>
  <c r="AD352" i="3"/>
  <c r="AE352" i="3" s="1"/>
  <c r="AD354" i="3"/>
  <c r="AE354" i="3" s="1"/>
  <c r="AD357" i="3"/>
  <c r="AE357" i="3" s="1"/>
  <c r="AD359" i="3"/>
  <c r="AE359" i="3" s="1"/>
  <c r="AD361" i="3"/>
  <c r="AE361" i="3" s="1"/>
  <c r="AD363" i="3"/>
  <c r="AE363" i="3" s="1"/>
  <c r="AD366" i="3"/>
  <c r="AE366" i="3" s="1"/>
  <c r="AD368" i="3"/>
  <c r="AE368" i="3" s="1"/>
  <c r="AD371" i="3"/>
  <c r="AE371" i="3" s="1"/>
  <c r="AD373" i="3"/>
  <c r="AE373" i="3" s="1"/>
  <c r="AD375" i="3"/>
  <c r="AE375" i="3" s="1"/>
  <c r="AD377" i="3"/>
  <c r="AE377" i="3" s="1"/>
  <c r="AD379" i="3"/>
  <c r="AE379" i="3" s="1"/>
  <c r="AD381" i="3"/>
  <c r="AE381" i="3" s="1"/>
  <c r="AD383" i="3"/>
  <c r="AE383" i="3" s="1"/>
  <c r="AD385" i="3"/>
  <c r="AE385" i="3" s="1"/>
  <c r="AD389" i="3"/>
  <c r="AE389" i="3" s="1"/>
  <c r="AD391" i="3"/>
  <c r="AE391" i="3" s="1"/>
  <c r="AD393" i="3"/>
  <c r="AE393" i="3" s="1"/>
  <c r="AD396" i="3"/>
  <c r="AE396" i="3" s="1"/>
  <c r="AD400" i="3"/>
  <c r="AE400" i="3" s="1"/>
  <c r="AD402" i="3"/>
  <c r="AE402" i="3" s="1"/>
  <c r="AD404" i="3"/>
  <c r="AE404" i="3" s="1"/>
  <c r="AD408" i="3"/>
  <c r="AE408" i="3" s="1"/>
  <c r="AD410" i="3"/>
  <c r="AE410" i="3" s="1"/>
  <c r="AD412" i="3"/>
  <c r="AE412" i="3" s="1"/>
  <c r="AD414" i="3"/>
  <c r="AE414" i="3" s="1"/>
  <c r="AD416" i="3"/>
  <c r="AE416" i="3" s="1"/>
  <c r="AD418" i="3"/>
  <c r="AE418" i="3" s="1"/>
  <c r="AD420" i="3"/>
  <c r="AE420" i="3" s="1"/>
  <c r="AD422" i="3"/>
  <c r="AE422" i="3" s="1"/>
  <c r="AD424" i="3"/>
  <c r="AE424" i="3" s="1"/>
  <c r="AD426" i="3"/>
  <c r="AE426" i="3" s="1"/>
  <c r="AD432" i="3"/>
  <c r="AE432" i="3" s="1"/>
  <c r="AD439" i="3"/>
  <c r="AE439" i="3" s="1"/>
  <c r="AD480" i="3"/>
  <c r="AE480" i="3" s="1"/>
  <c r="AD486" i="3"/>
  <c r="AE486" i="3" s="1"/>
  <c r="AD488" i="3"/>
  <c r="AE488" i="3" s="1"/>
  <c r="AD497" i="3"/>
  <c r="AE497" i="3" s="1"/>
  <c r="AD585" i="3"/>
  <c r="AE585" i="3" s="1"/>
  <c r="AD587" i="3"/>
  <c r="AE587" i="3" s="1"/>
  <c r="AD589" i="3"/>
  <c r="AE589" i="3" s="1"/>
  <c r="AD392" i="3"/>
  <c r="AE392" i="3" s="1"/>
  <c r="AD397" i="3"/>
  <c r="AE397" i="3" s="1"/>
  <c r="AD401" i="3"/>
  <c r="AE401" i="3" s="1"/>
  <c r="AD405" i="3"/>
  <c r="AE405" i="3" s="1"/>
  <c r="AD409" i="3"/>
  <c r="AE409" i="3" s="1"/>
  <c r="AD413" i="3"/>
  <c r="AE413" i="3" s="1"/>
  <c r="AD417" i="3"/>
  <c r="AE417" i="3" s="1"/>
  <c r="AD421" i="3"/>
  <c r="AE421" i="3" s="1"/>
  <c r="AD425" i="3"/>
  <c r="AE425" i="3" s="1"/>
  <c r="AD429" i="3"/>
  <c r="AE429" i="3" s="1"/>
  <c r="AD431" i="3"/>
  <c r="AE431" i="3" s="1"/>
  <c r="AD440" i="3"/>
  <c r="AE440" i="3" s="1"/>
  <c r="AD479" i="3"/>
  <c r="AE479" i="3" s="1"/>
  <c r="AD489" i="3"/>
  <c r="AE489" i="3" s="1"/>
  <c r="AD494" i="3"/>
  <c r="AE494" i="3" s="1"/>
  <c r="AD496" i="3"/>
  <c r="AE496" i="3" s="1"/>
  <c r="AD615" i="3"/>
  <c r="AE615" i="3" s="1"/>
  <c r="AD617" i="3"/>
  <c r="AE617" i="3" s="1"/>
  <c r="AD623" i="3"/>
  <c r="AE623" i="3" s="1"/>
  <c r="AD626" i="3"/>
  <c r="AE626" i="3" s="1"/>
  <c r="AD156" i="3"/>
  <c r="AE156" i="3" s="1"/>
  <c r="AD160" i="3"/>
  <c r="AE160" i="3" s="1"/>
  <c r="AD164" i="3"/>
  <c r="AE164" i="3" s="1"/>
  <c r="AD168" i="3"/>
  <c r="AE168" i="3" s="1"/>
  <c r="AD172" i="3"/>
  <c r="AE172" i="3" s="1"/>
  <c r="AD176" i="3"/>
  <c r="AE176" i="3" s="1"/>
  <c r="AD179" i="3"/>
  <c r="AE179" i="3" s="1"/>
  <c r="AD181" i="3"/>
  <c r="AE181" i="3" s="1"/>
  <c r="AD183" i="3"/>
  <c r="AE183" i="3" s="1"/>
  <c r="AD185" i="3"/>
  <c r="AE185" i="3" s="1"/>
  <c r="AD187" i="3"/>
  <c r="AE187" i="3" s="1"/>
  <c r="AD189" i="3"/>
  <c r="AE189" i="3" s="1"/>
  <c r="AD191" i="3"/>
  <c r="AE191" i="3" s="1"/>
  <c r="AD152" i="3"/>
  <c r="AE152" i="3" s="1"/>
  <c r="AD158" i="3"/>
  <c r="AE158" i="3" s="1"/>
  <c r="AD162" i="3"/>
  <c r="AE162" i="3" s="1"/>
  <c r="AD166" i="3"/>
  <c r="AE166" i="3" s="1"/>
  <c r="AD170" i="3"/>
  <c r="AE170" i="3" s="1"/>
  <c r="AD174" i="3"/>
  <c r="AE174" i="3" s="1"/>
  <c r="AD178" i="3"/>
  <c r="AE178" i="3" s="1"/>
  <c r="AD180" i="3"/>
  <c r="AE180" i="3" s="1"/>
  <c r="AD182" i="3"/>
  <c r="AE182" i="3" s="1"/>
  <c r="AD184" i="3"/>
  <c r="AE184" i="3" s="1"/>
  <c r="AD186" i="3"/>
  <c r="AE186" i="3" s="1"/>
  <c r="AD188" i="3"/>
  <c r="AE188" i="3" s="1"/>
  <c r="AD190" i="3"/>
  <c r="AE190" i="3" s="1"/>
  <c r="AD192" i="3"/>
  <c r="AE192" i="3" s="1"/>
  <c r="AD229" i="3"/>
  <c r="AE229" i="3" s="1"/>
  <c r="AD232" i="3"/>
  <c r="AE232" i="3" s="1"/>
  <c r="AD234" i="3"/>
  <c r="AE234" i="3" s="1"/>
  <c r="AD228" i="3"/>
  <c r="AE228" i="3" s="1"/>
  <c r="AD230" i="3"/>
  <c r="AE230" i="3" s="1"/>
  <c r="AD441" i="3"/>
  <c r="AE441" i="3" s="1"/>
  <c r="AD498" i="3"/>
  <c r="AE498" i="3" s="1"/>
  <c r="AD239" i="3"/>
  <c r="AE239" i="3" s="1"/>
  <c r="AD247" i="3"/>
  <c r="AE247" i="3" s="1"/>
  <c r="AD271" i="3"/>
  <c r="AE271" i="3" s="1"/>
  <c r="AD279" i="3"/>
  <c r="AE279" i="3" s="1"/>
  <c r="AD289" i="3"/>
  <c r="AE289" i="3" s="1"/>
  <c r="AD300" i="3"/>
  <c r="AE300" i="3" s="1"/>
  <c r="AD317" i="3"/>
  <c r="AE317" i="3" s="1"/>
  <c r="AD327" i="3"/>
  <c r="AE327" i="3" s="1"/>
  <c r="AD338" i="3"/>
  <c r="AE338" i="3" s="1"/>
  <c r="AD356" i="3"/>
  <c r="AE356" i="3" s="1"/>
  <c r="AD365" i="3"/>
  <c r="AE365" i="3" s="1"/>
  <c r="AD374" i="3"/>
  <c r="AE374" i="3" s="1"/>
  <c r="AD382" i="3"/>
  <c r="AE382" i="3" s="1"/>
  <c r="AD390" i="3"/>
  <c r="AE390" i="3" s="1"/>
  <c r="AD399" i="3"/>
  <c r="AE399" i="3" s="1"/>
  <c r="AD407" i="3"/>
  <c r="AE407" i="3" s="1"/>
  <c r="AD415" i="3"/>
  <c r="AE415" i="3" s="1"/>
  <c r="AD423" i="3"/>
  <c r="AE423" i="3" s="1"/>
  <c r="AD600" i="3"/>
  <c r="AE600" i="3" s="1"/>
  <c r="AD619" i="3"/>
  <c r="AE619" i="3" s="1"/>
  <c r="AD621" i="3"/>
  <c r="AE621" i="3" s="1"/>
  <c r="AD638" i="3"/>
  <c r="AE638" i="3" s="1"/>
  <c r="AD640" i="3"/>
  <c r="AE640" i="3" s="1"/>
  <c r="AD398" i="3"/>
  <c r="AE398" i="3" s="1"/>
  <c r="AD406" i="3"/>
  <c r="AE406" i="3" s="1"/>
  <c r="AD235" i="3"/>
  <c r="AE235" i="3" s="1"/>
  <c r="AD243" i="3"/>
  <c r="AE243" i="3" s="1"/>
  <c r="AD267" i="3"/>
  <c r="AE267" i="3" s="1"/>
  <c r="AD275" i="3"/>
  <c r="AE275" i="3" s="1"/>
  <c r="AD283" i="3"/>
  <c r="AE283" i="3" s="1"/>
  <c r="AD293" i="3"/>
  <c r="AE293" i="3" s="1"/>
  <c r="AD307" i="3"/>
  <c r="AE307" i="3" s="1"/>
  <c r="AD323" i="3"/>
  <c r="AE323" i="3" s="1"/>
  <c r="AD332" i="3"/>
  <c r="AE332" i="3" s="1"/>
  <c r="AD350" i="3"/>
  <c r="AE350" i="3" s="1"/>
  <c r="AD360" i="3"/>
  <c r="AE360" i="3" s="1"/>
  <c r="AD370" i="3"/>
  <c r="AE370" i="3" s="1"/>
  <c r="AD378" i="3"/>
  <c r="AE378" i="3" s="1"/>
  <c r="AD386" i="3"/>
  <c r="AE386" i="3" s="1"/>
  <c r="AD394" i="3"/>
  <c r="AE394" i="3" s="1"/>
  <c r="AD403" i="3"/>
  <c r="AE403" i="3" s="1"/>
  <c r="AD411" i="3"/>
  <c r="AE411" i="3" s="1"/>
  <c r="AD419" i="3"/>
  <c r="AE419" i="3" s="1"/>
  <c r="AD504" i="3"/>
  <c r="AE504" i="3" s="1"/>
  <c r="AD508" i="3"/>
  <c r="AE508" i="3" s="1"/>
  <c r="AD512" i="3"/>
  <c r="AE512" i="3" s="1"/>
  <c r="AD518" i="3"/>
  <c r="AE518" i="3" s="1"/>
  <c r="AD522" i="3"/>
  <c r="AE522" i="3" s="1"/>
  <c r="AD529" i="3"/>
  <c r="AE529" i="3" s="1"/>
  <c r="AD591" i="3"/>
  <c r="AE591" i="3" s="1"/>
  <c r="AD611" i="3"/>
  <c r="AE611" i="3" s="1"/>
  <c r="AD613" i="3"/>
  <c r="AE613" i="3" s="1"/>
  <c r="AD628" i="3"/>
  <c r="AE628" i="3" s="1"/>
  <c r="AD630" i="3"/>
  <c r="AE630" i="3" s="1"/>
  <c r="AD644" i="3"/>
  <c r="AE644" i="3" s="1"/>
  <c r="AD502" i="3"/>
  <c r="AE502" i="3" s="1"/>
  <c r="AD506" i="3"/>
  <c r="AE506" i="3" s="1"/>
  <c r="AD510" i="3"/>
  <c r="AE510" i="3" s="1"/>
  <c r="AD516" i="3"/>
  <c r="AE516" i="3" s="1"/>
  <c r="AD520" i="3"/>
  <c r="AE520" i="3" s="1"/>
  <c r="AD524" i="3"/>
  <c r="AE524" i="3" s="1"/>
  <c r="AD505" i="3"/>
  <c r="AE505" i="3" s="1"/>
  <c r="AD509" i="3"/>
  <c r="AE509" i="3" s="1"/>
  <c r="AD513" i="3"/>
  <c r="AE513" i="3" s="1"/>
  <c r="AD519" i="3"/>
  <c r="AE519" i="3" s="1"/>
  <c r="AD523" i="3"/>
  <c r="AE523" i="3" s="1"/>
  <c r="AD530" i="3"/>
  <c r="AE530" i="3" s="1"/>
  <c r="AD588" i="3"/>
  <c r="AE588" i="3" s="1"/>
  <c r="AD592" i="3"/>
  <c r="AE592" i="3" s="1"/>
  <c r="AD597" i="3"/>
  <c r="AE597" i="3" s="1"/>
  <c r="AD601" i="3"/>
  <c r="AE601" i="3" s="1"/>
  <c r="AD606" i="3"/>
  <c r="AE606" i="3" s="1"/>
  <c r="AD610" i="3"/>
  <c r="AE610" i="3" s="1"/>
  <c r="AD614" i="3"/>
  <c r="AE614" i="3" s="1"/>
  <c r="AD618" i="3"/>
  <c r="AE618" i="3" s="1"/>
  <c r="AD622" i="3"/>
  <c r="AE622" i="3" s="1"/>
  <c r="AD627" i="3"/>
  <c r="AE627" i="3" s="1"/>
  <c r="AD632" i="3"/>
  <c r="AE632" i="3" s="1"/>
  <c r="AD637" i="3"/>
  <c r="AE637" i="3" s="1"/>
  <c r="AD641" i="3"/>
  <c r="AE641" i="3" s="1"/>
  <c r="AD586" i="3"/>
  <c r="AE586" i="3" s="1"/>
  <c r="AD590" i="3"/>
  <c r="AE590" i="3" s="1"/>
  <c r="AD594" i="3"/>
  <c r="AE594" i="3" s="1"/>
  <c r="AD599" i="3"/>
  <c r="AE599" i="3" s="1"/>
  <c r="AD604" i="3"/>
  <c r="AE604" i="3" s="1"/>
  <c r="AD608" i="3"/>
  <c r="AE608" i="3" s="1"/>
  <c r="AD612" i="3"/>
  <c r="AE612" i="3" s="1"/>
  <c r="AD616" i="3"/>
  <c r="AE616" i="3" s="1"/>
  <c r="AD620" i="3"/>
  <c r="AE620" i="3" s="1"/>
  <c r="AD624" i="3"/>
  <c r="AE624" i="3" s="1"/>
  <c r="AD629" i="3"/>
  <c r="AE629" i="3" s="1"/>
  <c r="AD635" i="3"/>
  <c r="AE635" i="3" s="1"/>
  <c r="AD639" i="3"/>
  <c r="AE639" i="3" s="1"/>
  <c r="AD4" i="3" l="1"/>
  <c r="AE4" i="3" s="1"/>
  <c r="AA427" i="1"/>
  <c r="Z427" i="1"/>
  <c r="AC427" i="1" s="1"/>
  <c r="AA621" i="1"/>
  <c r="Z621" i="1"/>
  <c r="AC621" i="1" s="1"/>
  <c r="AA92" i="1"/>
  <c r="Z92" i="1"/>
  <c r="AC92" i="1" s="1"/>
  <c r="AA75" i="1"/>
  <c r="Z75" i="1"/>
  <c r="AC587" i="1"/>
  <c r="AC590" i="1"/>
  <c r="AC596" i="1"/>
  <c r="AC601" i="1"/>
  <c r="AC604" i="1"/>
  <c r="AC605" i="1"/>
  <c r="AC614" i="1"/>
  <c r="Z618" i="1"/>
  <c r="AC618" i="1" s="1"/>
  <c r="Z645" i="1"/>
  <c r="AC603" i="1"/>
  <c r="AC602" i="1"/>
  <c r="AC600" i="1"/>
  <c r="AC598" i="1"/>
  <c r="AC591" i="1"/>
  <c r="AC589" i="1"/>
  <c r="AC586" i="1"/>
  <c r="AC585" i="1"/>
  <c r="AC583" i="1"/>
  <c r="Z472" i="1"/>
  <c r="AC472" i="1" s="1"/>
  <c r="AC462" i="1"/>
  <c r="Z428" i="1"/>
  <c r="AC428" i="1" s="1"/>
  <c r="Z416" i="1"/>
  <c r="Z415" i="1"/>
  <c r="Z401" i="1"/>
  <c r="Z385" i="1"/>
  <c r="AA382" i="1"/>
  <c r="Z382" i="1"/>
  <c r="Z259" i="1"/>
  <c r="AC259" i="1" s="1"/>
  <c r="AC246" i="1"/>
  <c r="Z81" i="1"/>
  <c r="Z80" i="1"/>
  <c r="AA64" i="1"/>
  <c r="Z64" i="1"/>
  <c r="AC64" i="1" s="1"/>
  <c r="AC646" i="1"/>
  <c r="AA645" i="1"/>
  <c r="AA644" i="1"/>
  <c r="Z644" i="1"/>
  <c r="AC644" i="1" s="1"/>
  <c r="AA637" i="1"/>
  <c r="AC637" i="1"/>
  <c r="AA636" i="1"/>
  <c r="AC636" i="1"/>
  <c r="AA635" i="1"/>
  <c r="AC635" i="1"/>
  <c r="AA634" i="1"/>
  <c r="Z634" i="1"/>
  <c r="AC634" i="1" s="1"/>
  <c r="AC633" i="1"/>
  <c r="AA632" i="1"/>
  <c r="Z632" i="1"/>
  <c r="AC632" i="1" s="1"/>
  <c r="AA631" i="1"/>
  <c r="Z631" i="1"/>
  <c r="AC631" i="1" s="1"/>
  <c r="AA630" i="1"/>
  <c r="AC630" i="1"/>
  <c r="AA628" i="1"/>
  <c r="Z628" i="1"/>
  <c r="AC628" i="1" s="1"/>
  <c r="AA627" i="1"/>
  <c r="Z627" i="1"/>
  <c r="AC627" i="1" s="1"/>
  <c r="AA625" i="1"/>
  <c r="Z625" i="1"/>
  <c r="AC625" i="1" s="1"/>
  <c r="AA624" i="1"/>
  <c r="Z624" i="1"/>
  <c r="AC624" i="1" s="1"/>
  <c r="AA622" i="1"/>
  <c r="AC622" i="1"/>
  <c r="AA620" i="1"/>
  <c r="Z620" i="1"/>
  <c r="AC620" i="1" s="1"/>
  <c r="AA619" i="1"/>
  <c r="AC619" i="1"/>
  <c r="AC617" i="1"/>
  <c r="AC613" i="1"/>
  <c r="AC612" i="1"/>
  <c r="AC611" i="1"/>
  <c r="AC610" i="1"/>
  <c r="AC608" i="1"/>
  <c r="AC607" i="1"/>
  <c r="AC606" i="1"/>
  <c r="AC599" i="1"/>
  <c r="AC595" i="1"/>
  <c r="AC593" i="1"/>
  <c r="AC582" i="1"/>
  <c r="AC581" i="1"/>
  <c r="AC579" i="1"/>
  <c r="AC578" i="1"/>
  <c r="AC577" i="1"/>
  <c r="AA576" i="1"/>
  <c r="Z576" i="1"/>
  <c r="AA563" i="1"/>
  <c r="Z563" i="1"/>
  <c r="AC563" i="1" s="1"/>
  <c r="AA562" i="1"/>
  <c r="Z562" i="1"/>
  <c r="AC562" i="1" s="1"/>
  <c r="AA561" i="1"/>
  <c r="Z561" i="1"/>
  <c r="AC561" i="1" s="1"/>
  <c r="AA560" i="1"/>
  <c r="Z560" i="1"/>
  <c r="AA559" i="1"/>
  <c r="Z559" i="1"/>
  <c r="AC559" i="1" s="1"/>
  <c r="AA558" i="1"/>
  <c r="Z558" i="1"/>
  <c r="AC558" i="1" s="1"/>
  <c r="AA557" i="1"/>
  <c r="Z557" i="1"/>
  <c r="AC557" i="1" s="1"/>
  <c r="AA556" i="1"/>
  <c r="Z556" i="1"/>
  <c r="AA555" i="1"/>
  <c r="Z555" i="1"/>
  <c r="AC555" i="1" s="1"/>
  <c r="AA554" i="1"/>
  <c r="Z554" i="1"/>
  <c r="AC554" i="1" s="1"/>
  <c r="AA553" i="1"/>
  <c r="Z553" i="1"/>
  <c r="AC553" i="1" s="1"/>
  <c r="AA552" i="1"/>
  <c r="Z552" i="1"/>
  <c r="AA531" i="1"/>
  <c r="Z531" i="1"/>
  <c r="AC531" i="1" s="1"/>
  <c r="AA528" i="1"/>
  <c r="Z528" i="1"/>
  <c r="AC528" i="1" s="1"/>
  <c r="AA518" i="1"/>
  <c r="Z518" i="1"/>
  <c r="AC518" i="1" s="1"/>
  <c r="AA517" i="1"/>
  <c r="Z517" i="1"/>
  <c r="AA516" i="1"/>
  <c r="Z516" i="1"/>
  <c r="AC516" i="1" s="1"/>
  <c r="AA515" i="1"/>
  <c r="Z515" i="1"/>
  <c r="AC515" i="1" s="1"/>
  <c r="AA514" i="1"/>
  <c r="Z514" i="1"/>
  <c r="AC514" i="1" s="1"/>
  <c r="AA513" i="1"/>
  <c r="Z513" i="1"/>
  <c r="AA512" i="1"/>
  <c r="Z512" i="1"/>
  <c r="AC512" i="1" s="1"/>
  <c r="AA511" i="1"/>
  <c r="Z511" i="1"/>
  <c r="AC511" i="1" s="1"/>
  <c r="AA510" i="1"/>
  <c r="Z510" i="1"/>
  <c r="AC510" i="1" s="1"/>
  <c r="AA509" i="1"/>
  <c r="Z509" i="1"/>
  <c r="AA508" i="1"/>
  <c r="Z508" i="1"/>
  <c r="AC508" i="1" s="1"/>
  <c r="AA507" i="1"/>
  <c r="Z507" i="1"/>
  <c r="AC507" i="1" s="1"/>
  <c r="AA480" i="1"/>
  <c r="Z480" i="1"/>
  <c r="AA479" i="1"/>
  <c r="Z479" i="1"/>
  <c r="AA478" i="1"/>
  <c r="Z478" i="1"/>
  <c r="AC478" i="1" s="1"/>
  <c r="AC475" i="1"/>
  <c r="AA474" i="1"/>
  <c r="AA473" i="1"/>
  <c r="Z473" i="1"/>
  <c r="AA472" i="1"/>
  <c r="AC471" i="1"/>
  <c r="AA460" i="1"/>
  <c r="Z460" i="1"/>
  <c r="AC460" i="1" s="1"/>
  <c r="AA459" i="1"/>
  <c r="Z459" i="1"/>
  <c r="AA457" i="1"/>
  <c r="Z457" i="1"/>
  <c r="AA455" i="1"/>
  <c r="Z455" i="1"/>
  <c r="AC455" i="1" s="1"/>
  <c r="AC454" i="1"/>
  <c r="AA451" i="1"/>
  <c r="Z451" i="1"/>
  <c r="AA450" i="1"/>
  <c r="Z450" i="1"/>
  <c r="AC450" i="1" s="1"/>
  <c r="AA447" i="1"/>
  <c r="Z447" i="1"/>
  <c r="AC447" i="1" s="1"/>
  <c r="AA443" i="1"/>
  <c r="Z443" i="1"/>
  <c r="AC443" i="1" s="1"/>
  <c r="AA439" i="1"/>
  <c r="Z439" i="1"/>
  <c r="AC439" i="1" s="1"/>
  <c r="AC434" i="1"/>
  <c r="AA432" i="1"/>
  <c r="Z432" i="1"/>
  <c r="AA430" i="1"/>
  <c r="Z430" i="1"/>
  <c r="AC430" i="1" s="1"/>
  <c r="AA428" i="1"/>
  <c r="AA425" i="1"/>
  <c r="Z425" i="1"/>
  <c r="AA422" i="1"/>
  <c r="Z422" i="1"/>
  <c r="AA421" i="1"/>
  <c r="Z421" i="1"/>
  <c r="AA420" i="1"/>
  <c r="Z420" i="1"/>
  <c r="AC420" i="1" s="1"/>
  <c r="AA417" i="1"/>
  <c r="Z417" i="1"/>
  <c r="AA416" i="1"/>
  <c r="AA415" i="1"/>
  <c r="AA413" i="1"/>
  <c r="Z413" i="1"/>
  <c r="AC402" i="1"/>
  <c r="AA401" i="1"/>
  <c r="AA400" i="1"/>
  <c r="Z400" i="1"/>
  <c r="AA395" i="1"/>
  <c r="Z395" i="1"/>
  <c r="AA392" i="1"/>
  <c r="Z392" i="1"/>
  <c r="AA389" i="1"/>
  <c r="Z389" i="1"/>
  <c r="AC389" i="1" s="1"/>
  <c r="AA388" i="1"/>
  <c r="Z388" i="1"/>
  <c r="AA387" i="1"/>
  <c r="Z387" i="1"/>
  <c r="AA386" i="1"/>
  <c r="Z386" i="1"/>
  <c r="AA385" i="1"/>
  <c r="AA383" i="1"/>
  <c r="Z383" i="1"/>
  <c r="AA381" i="1"/>
  <c r="Z381" i="1"/>
  <c r="AC381" i="1" s="1"/>
  <c r="AA374" i="1"/>
  <c r="Z374" i="1"/>
  <c r="AA373" i="1"/>
  <c r="Z373" i="1"/>
  <c r="AA372" i="1"/>
  <c r="Z372" i="1"/>
  <c r="AA371" i="1"/>
  <c r="Z371" i="1"/>
  <c r="AA370" i="1"/>
  <c r="Z370" i="1"/>
  <c r="AA369" i="1"/>
  <c r="Z369" i="1"/>
  <c r="AA366" i="1"/>
  <c r="Z366" i="1"/>
  <c r="AA364" i="1"/>
  <c r="Z364" i="1"/>
  <c r="AC364" i="1" s="1"/>
  <c r="AA362" i="1"/>
  <c r="Z362" i="1"/>
  <c r="AA360" i="1"/>
  <c r="Z360" i="1"/>
  <c r="AA326" i="1"/>
  <c r="Z326" i="1"/>
  <c r="AA325" i="1"/>
  <c r="Z325" i="1"/>
  <c r="AA312" i="1"/>
  <c r="Z312" i="1"/>
  <c r="AC312" i="1" s="1"/>
  <c r="AA306" i="1"/>
  <c r="Z306" i="1"/>
  <c r="AA304" i="1"/>
  <c r="Z304" i="1"/>
  <c r="AA298" i="1"/>
  <c r="Z298" i="1"/>
  <c r="AC298" i="1" s="1"/>
  <c r="AA297" i="1"/>
  <c r="Z297" i="1"/>
  <c r="AC297" i="1" s="1"/>
  <c r="AA296" i="1"/>
  <c r="Z296" i="1"/>
  <c r="AA295" i="1"/>
  <c r="Z295" i="1"/>
  <c r="AA294" i="1"/>
  <c r="Z294" i="1"/>
  <c r="AA293" i="1"/>
  <c r="Z293" i="1"/>
  <c r="AC293" i="1" s="1"/>
  <c r="AA292" i="1"/>
  <c r="Z292" i="1"/>
  <c r="AA291" i="1"/>
  <c r="Z291" i="1"/>
  <c r="AA290" i="1"/>
  <c r="Z290" i="1"/>
  <c r="AC290" i="1" s="1"/>
  <c r="AA289" i="1"/>
  <c r="Z289" i="1"/>
  <c r="AC289" i="1" s="1"/>
  <c r="AA288" i="1"/>
  <c r="Z288" i="1"/>
  <c r="AA287" i="1"/>
  <c r="Z287" i="1"/>
  <c r="AA286" i="1"/>
  <c r="Z286" i="1"/>
  <c r="AA285" i="1"/>
  <c r="Z285" i="1"/>
  <c r="AC285" i="1" s="1"/>
  <c r="AA284" i="1"/>
  <c r="Z284" i="1"/>
  <c r="AA283" i="1"/>
  <c r="Z283" i="1"/>
  <c r="AA282" i="1"/>
  <c r="Z282" i="1"/>
  <c r="AC282" i="1" s="1"/>
  <c r="AA281" i="1"/>
  <c r="Z281" i="1"/>
  <c r="AC281" i="1" s="1"/>
  <c r="AA280" i="1"/>
  <c r="Z280" i="1"/>
  <c r="AA279" i="1"/>
  <c r="Z279" i="1"/>
  <c r="AA278" i="1"/>
  <c r="Z278" i="1"/>
  <c r="AA277" i="1"/>
  <c r="Z277" i="1"/>
  <c r="AC277" i="1" s="1"/>
  <c r="AA276" i="1"/>
  <c r="Z276" i="1"/>
  <c r="AA275" i="1"/>
  <c r="Z275" i="1"/>
  <c r="AA274" i="1"/>
  <c r="Z274" i="1"/>
  <c r="AC274" i="1" s="1"/>
  <c r="AA273" i="1"/>
  <c r="Z273" i="1"/>
  <c r="AC273" i="1" s="1"/>
  <c r="AA272" i="1"/>
  <c r="Z272" i="1"/>
  <c r="AA271" i="1"/>
  <c r="Z271" i="1"/>
  <c r="AA270" i="1"/>
  <c r="Z270" i="1"/>
  <c r="AA269" i="1"/>
  <c r="Z269" i="1"/>
  <c r="AC269" i="1" s="1"/>
  <c r="AA268" i="1"/>
  <c r="Z268" i="1"/>
  <c r="AC266" i="1"/>
  <c r="AA265" i="1"/>
  <c r="Z265" i="1"/>
  <c r="AC265" i="1" s="1"/>
  <c r="AA262" i="1"/>
  <c r="Z262" i="1"/>
  <c r="AA259" i="1"/>
  <c r="AA257" i="1"/>
  <c r="Z257" i="1"/>
  <c r="AA256" i="1"/>
  <c r="Z256" i="1"/>
  <c r="AC256" i="1" s="1"/>
  <c r="AA255" i="1"/>
  <c r="Z255" i="1"/>
  <c r="AC255" i="1" s="1"/>
  <c r="AA250" i="1"/>
  <c r="Z250" i="1"/>
  <c r="AA247" i="1"/>
  <c r="Z247" i="1"/>
  <c r="AA241" i="1"/>
  <c r="Z241" i="1"/>
  <c r="AA240" i="1"/>
  <c r="Z240" i="1"/>
  <c r="AC239" i="1"/>
  <c r="AA238" i="1"/>
  <c r="Z238" i="1"/>
  <c r="AC238" i="1" s="1"/>
  <c r="AA237" i="1"/>
  <c r="Z237" i="1"/>
  <c r="AA231" i="1"/>
  <c r="Z231" i="1"/>
  <c r="AA230" i="1"/>
  <c r="Z230" i="1"/>
  <c r="AA229" i="1"/>
  <c r="Z229" i="1"/>
  <c r="AC229" i="1" s="1"/>
  <c r="AA228" i="1"/>
  <c r="Z228" i="1"/>
  <c r="AA227" i="1"/>
  <c r="Z227" i="1"/>
  <c r="AA226" i="1"/>
  <c r="Z226" i="1"/>
  <c r="AC226" i="1" s="1"/>
  <c r="AA225" i="1"/>
  <c r="Z225" i="1"/>
  <c r="AC225" i="1" s="1"/>
  <c r="AA224" i="1"/>
  <c r="Z224" i="1"/>
  <c r="AA217" i="1"/>
  <c r="Z217" i="1"/>
  <c r="AA214" i="1"/>
  <c r="Z214" i="1"/>
  <c r="AA213" i="1"/>
  <c r="Z213" i="1"/>
  <c r="AC213" i="1" s="1"/>
  <c r="AA205" i="1"/>
  <c r="Z205" i="1"/>
  <c r="AA204" i="1"/>
  <c r="Z204" i="1"/>
  <c r="AA203" i="1"/>
  <c r="Z203" i="1"/>
  <c r="AC203" i="1" s="1"/>
  <c r="AA202" i="1"/>
  <c r="Z202" i="1"/>
  <c r="AC202" i="1" s="1"/>
  <c r="AA201" i="1"/>
  <c r="Z201" i="1"/>
  <c r="AA184" i="1"/>
  <c r="Z184" i="1"/>
  <c r="AA182" i="1"/>
  <c r="Z182" i="1"/>
  <c r="AA181" i="1"/>
  <c r="Z181" i="1"/>
  <c r="AC181" i="1" s="1"/>
  <c r="AA180" i="1"/>
  <c r="Z180" i="1"/>
  <c r="AA177" i="1"/>
  <c r="Z177" i="1"/>
  <c r="AA176" i="1"/>
  <c r="Z176" i="1"/>
  <c r="AC176" i="1" s="1"/>
  <c r="AA173" i="1"/>
  <c r="Z173" i="1"/>
  <c r="AC173" i="1" s="1"/>
  <c r="AA172" i="1"/>
  <c r="Z172" i="1"/>
  <c r="AC172" i="1" s="1"/>
  <c r="AA171" i="1"/>
  <c r="Z171" i="1"/>
  <c r="AA170" i="1"/>
  <c r="Z170" i="1"/>
  <c r="AA169" i="1"/>
  <c r="Z169" i="1"/>
  <c r="AC169" i="1" s="1"/>
  <c r="AA168" i="1"/>
  <c r="Z168" i="1"/>
  <c r="AA167" i="1"/>
  <c r="Z167" i="1"/>
  <c r="AA166" i="1"/>
  <c r="Z166" i="1"/>
  <c r="AC166" i="1" s="1"/>
  <c r="AA165" i="1"/>
  <c r="Z165" i="1"/>
  <c r="AC165" i="1" s="1"/>
  <c r="AA161" i="1"/>
  <c r="Z161" i="1"/>
  <c r="AA160" i="1"/>
  <c r="Z160" i="1"/>
  <c r="AA155" i="1"/>
  <c r="Z155" i="1"/>
  <c r="AA154" i="1"/>
  <c r="Z154" i="1"/>
  <c r="AC154" i="1" s="1"/>
  <c r="AA111" i="1"/>
  <c r="Z111" i="1"/>
  <c r="AA90" i="1"/>
  <c r="Z90" i="1"/>
  <c r="AC90" i="1" s="1"/>
  <c r="AA86" i="1"/>
  <c r="Z86" i="1"/>
  <c r="AA81" i="1"/>
  <c r="AA80" i="1"/>
  <c r="AC76" i="1"/>
  <c r="AA74" i="1"/>
  <c r="Z74" i="1"/>
  <c r="AA73" i="1"/>
  <c r="Z73" i="1"/>
  <c r="AC73" i="1" s="1"/>
  <c r="AA72" i="1"/>
  <c r="Z72" i="1"/>
  <c r="AC72" i="1" s="1"/>
  <c r="AA69" i="1"/>
  <c r="Z69" i="1"/>
  <c r="AA66" i="1"/>
  <c r="Z66" i="1"/>
  <c r="AA65" i="1"/>
  <c r="Z65" i="1"/>
  <c r="AA58" i="1"/>
  <c r="Z58" i="1"/>
  <c r="AA52" i="1"/>
  <c r="Z52" i="1"/>
  <c r="AC52" i="1" s="1"/>
  <c r="Z51" i="1"/>
  <c r="AA47" i="1"/>
  <c r="Z47" i="1"/>
  <c r="AA45" i="1"/>
  <c r="Z45" i="1"/>
  <c r="AA44" i="1"/>
  <c r="Z44" i="1"/>
  <c r="AC44" i="1" s="1"/>
  <c r="AA30" i="1"/>
  <c r="Z30" i="1"/>
  <c r="AC30" i="1" s="1"/>
  <c r="AA16" i="1"/>
  <c r="Z16" i="1"/>
  <c r="AC16" i="1" s="1"/>
  <c r="AA11" i="1"/>
  <c r="Z11" i="1"/>
  <c r="AC11" i="1" s="1"/>
  <c r="AA9" i="1"/>
  <c r="Z9" i="1"/>
  <c r="AC9" i="1" s="1"/>
  <c r="Z7" i="1"/>
  <c r="AC7" i="1" s="1"/>
  <c r="AA7" i="1"/>
  <c r="AA650" i="1"/>
  <c r="Z650" i="1"/>
  <c r="AA649" i="1"/>
  <c r="Z649" i="1"/>
  <c r="AA648" i="1"/>
  <c r="Z648" i="1"/>
  <c r="AA647" i="1"/>
  <c r="Z647" i="1"/>
  <c r="Z482" i="1"/>
  <c r="Z481" i="1"/>
  <c r="AA629" i="1"/>
  <c r="AA623" i="1"/>
  <c r="AA575" i="1"/>
  <c r="AA574" i="1"/>
  <c r="AA573" i="1"/>
  <c r="AA572" i="1"/>
  <c r="AA571" i="1"/>
  <c r="AA570" i="1"/>
  <c r="AA569" i="1"/>
  <c r="AA568" i="1"/>
  <c r="AA567" i="1"/>
  <c r="AA566" i="1"/>
  <c r="AA565" i="1"/>
  <c r="AA564" i="1"/>
  <c r="AA551" i="1"/>
  <c r="AA550" i="1"/>
  <c r="AA549" i="1"/>
  <c r="AA548" i="1"/>
  <c r="AA547" i="1"/>
  <c r="AA546" i="1"/>
  <c r="AA545" i="1"/>
  <c r="AA544" i="1"/>
  <c r="AA543" i="1"/>
  <c r="AA542" i="1"/>
  <c r="AA541" i="1"/>
  <c r="AA540" i="1"/>
  <c r="AA539" i="1"/>
  <c r="AA538" i="1"/>
  <c r="AA537" i="1"/>
  <c r="AA536" i="1"/>
  <c r="AA535" i="1"/>
  <c r="AA534" i="1"/>
  <c r="AA533" i="1"/>
  <c r="AA532" i="1"/>
  <c r="AA530" i="1"/>
  <c r="AA529" i="1"/>
  <c r="AA527" i="1"/>
  <c r="AA526" i="1"/>
  <c r="AA525" i="1"/>
  <c r="AA524" i="1"/>
  <c r="AA523" i="1"/>
  <c r="AA522" i="1"/>
  <c r="AA521" i="1"/>
  <c r="AA520" i="1"/>
  <c r="AA519" i="1"/>
  <c r="AA506" i="1"/>
  <c r="AA505" i="1"/>
  <c r="AA504" i="1"/>
  <c r="AA503" i="1"/>
  <c r="AA502" i="1"/>
  <c r="AA501" i="1"/>
  <c r="AA500" i="1"/>
  <c r="AA499" i="1"/>
  <c r="AA498" i="1"/>
  <c r="AA497" i="1"/>
  <c r="AA496" i="1"/>
  <c r="AA495" i="1"/>
  <c r="AA494" i="1"/>
  <c r="AA493" i="1"/>
  <c r="AA492" i="1"/>
  <c r="AA491" i="1"/>
  <c r="AA490" i="1"/>
  <c r="AA489" i="1"/>
  <c r="AA488" i="1"/>
  <c r="AA487" i="1"/>
  <c r="AA486" i="1"/>
  <c r="AA485" i="1"/>
  <c r="AA484" i="1"/>
  <c r="AA483" i="1"/>
  <c r="AA482" i="1"/>
  <c r="AA481" i="1"/>
  <c r="AA477" i="1"/>
  <c r="AA476" i="1"/>
  <c r="AA470" i="1"/>
  <c r="AA469" i="1"/>
  <c r="AA468" i="1"/>
  <c r="AA467" i="1"/>
  <c r="AA466" i="1"/>
  <c r="AA461" i="1"/>
  <c r="AA458" i="1"/>
  <c r="AA456" i="1"/>
  <c r="AA444" i="1"/>
  <c r="AA442" i="1"/>
  <c r="AA441" i="1"/>
  <c r="AA440" i="1"/>
  <c r="AA438" i="1"/>
  <c r="AA437" i="1"/>
  <c r="AA436" i="1"/>
  <c r="AA435" i="1"/>
  <c r="AA433" i="1"/>
  <c r="AA431" i="1"/>
  <c r="AA429" i="1"/>
  <c r="AA424" i="1"/>
  <c r="AA423" i="1"/>
  <c r="AA414" i="1"/>
  <c r="AA412" i="1"/>
  <c r="AA409" i="1"/>
  <c r="AA408" i="1"/>
  <c r="AA407" i="1"/>
  <c r="AA406" i="1"/>
  <c r="AA404" i="1"/>
  <c r="AA403" i="1"/>
  <c r="AA399" i="1"/>
  <c r="AA398" i="1"/>
  <c r="AA397" i="1"/>
  <c r="AA396" i="1"/>
  <c r="AA390" i="1"/>
  <c r="AA380" i="1"/>
  <c r="AA379" i="1"/>
  <c r="AA378" i="1"/>
  <c r="AA377" i="1"/>
  <c r="AA376" i="1"/>
  <c r="AA375" i="1"/>
  <c r="AA368" i="1"/>
  <c r="AA367" i="1"/>
  <c r="AA365" i="1"/>
  <c r="AA363" i="1"/>
  <c r="AA361" i="1"/>
  <c r="AA359" i="1"/>
  <c r="AA358" i="1"/>
  <c r="AA357" i="1"/>
  <c r="AA356" i="1"/>
  <c r="AA355" i="1"/>
  <c r="AA354" i="1"/>
  <c r="AA353" i="1"/>
  <c r="AA352" i="1"/>
  <c r="AA351" i="1"/>
  <c r="AA350" i="1"/>
  <c r="AA349" i="1"/>
  <c r="AA348" i="1"/>
  <c r="AA347" i="1"/>
  <c r="AA346" i="1"/>
  <c r="AA345" i="1"/>
  <c r="AA344" i="1"/>
  <c r="AA343" i="1"/>
  <c r="AA342" i="1"/>
  <c r="AA341" i="1"/>
  <c r="AA340" i="1"/>
  <c r="AA339" i="1"/>
  <c r="AA338" i="1"/>
  <c r="AA337" i="1"/>
  <c r="AA336" i="1"/>
  <c r="AA335" i="1"/>
  <c r="AA334" i="1"/>
  <c r="AA332" i="1"/>
  <c r="AA331" i="1"/>
  <c r="AA330" i="1"/>
  <c r="AA329" i="1"/>
  <c r="AA328" i="1"/>
  <c r="AA327" i="1"/>
  <c r="AA324" i="1"/>
  <c r="AA323" i="1"/>
  <c r="AA322" i="1"/>
  <c r="AA321" i="1"/>
  <c r="AA320" i="1"/>
  <c r="AA319" i="1"/>
  <c r="AA317" i="1"/>
  <c r="AA316" i="1"/>
  <c r="AA315" i="1"/>
  <c r="AA314" i="1"/>
  <c r="AA313" i="1"/>
  <c r="AA311" i="1"/>
  <c r="AA310" i="1"/>
  <c r="AA309" i="1"/>
  <c r="AA308" i="1"/>
  <c r="AA307" i="1"/>
  <c r="AA305" i="1"/>
  <c r="AA303" i="1"/>
  <c r="AA302" i="1"/>
  <c r="AA301" i="1"/>
  <c r="AA300" i="1"/>
  <c r="AA299" i="1"/>
  <c r="AA264" i="1"/>
  <c r="AA263" i="1"/>
  <c r="AA253" i="1"/>
  <c r="AA252" i="1"/>
  <c r="AA251" i="1"/>
  <c r="AA249" i="1"/>
  <c r="AA248" i="1"/>
  <c r="AA245" i="1"/>
  <c r="AA244" i="1"/>
  <c r="AA243" i="1"/>
  <c r="AA242" i="1"/>
  <c r="AA236" i="1"/>
  <c r="AA235" i="1"/>
  <c r="AA234" i="1"/>
  <c r="AA233" i="1"/>
  <c r="AA232" i="1"/>
  <c r="AA223" i="1"/>
  <c r="AA222" i="1"/>
  <c r="AA221" i="1"/>
  <c r="AA220" i="1"/>
  <c r="AA219" i="1"/>
  <c r="AA218" i="1"/>
  <c r="AA216" i="1"/>
  <c r="AA215" i="1"/>
  <c r="AA212" i="1"/>
  <c r="AA211" i="1"/>
  <c r="AA210" i="1"/>
  <c r="AA209" i="1"/>
  <c r="AA208" i="1"/>
  <c r="AA207" i="1"/>
  <c r="AA206" i="1"/>
  <c r="AA200" i="1"/>
  <c r="AA199" i="1"/>
  <c r="AA198" i="1"/>
  <c r="AA197" i="1"/>
  <c r="AA196" i="1"/>
  <c r="AA195" i="1"/>
  <c r="AA194" i="1"/>
  <c r="AA193" i="1"/>
  <c r="AA192" i="1"/>
  <c r="AA191" i="1"/>
  <c r="AA190" i="1"/>
  <c r="AA189" i="1"/>
  <c r="AA188" i="1"/>
  <c r="AA187" i="1"/>
  <c r="AA186" i="1"/>
  <c r="AA185" i="1"/>
  <c r="AA183" i="1"/>
  <c r="AA179" i="1"/>
  <c r="AA178" i="1"/>
  <c r="AA175" i="1"/>
  <c r="AA174" i="1"/>
  <c r="AA164" i="1"/>
  <c r="AA163" i="1"/>
  <c r="AA162" i="1"/>
  <c r="AA159" i="1"/>
  <c r="AA158" i="1"/>
  <c r="AA157" i="1"/>
  <c r="AA156" i="1"/>
  <c r="AA153" i="1"/>
  <c r="AA152" i="1"/>
  <c r="AA151" i="1"/>
  <c r="AA150" i="1"/>
  <c r="AA149" i="1"/>
  <c r="AA148" i="1"/>
  <c r="AA147" i="1"/>
  <c r="AA146" i="1"/>
  <c r="AA145" i="1"/>
  <c r="AA144" i="1"/>
  <c r="AA140" i="1"/>
  <c r="AA139" i="1"/>
  <c r="AA138" i="1"/>
  <c r="AA137" i="1"/>
  <c r="AA136" i="1"/>
  <c r="AA135" i="1"/>
  <c r="AA134" i="1"/>
  <c r="AA133" i="1"/>
  <c r="AA132" i="1"/>
  <c r="AA131" i="1"/>
  <c r="AA129" i="1"/>
  <c r="AA128" i="1"/>
  <c r="AA127" i="1"/>
  <c r="AA126" i="1"/>
  <c r="AA125" i="1"/>
  <c r="AA124" i="1"/>
  <c r="AA123" i="1"/>
  <c r="AA122" i="1"/>
  <c r="AA121" i="1"/>
  <c r="AA120" i="1"/>
  <c r="AA119" i="1"/>
  <c r="AA118" i="1"/>
  <c r="AA117" i="1"/>
  <c r="AA116" i="1"/>
  <c r="AA115" i="1"/>
  <c r="AA114" i="1"/>
  <c r="AA112" i="1"/>
  <c r="AA110" i="1"/>
  <c r="AA109" i="1"/>
  <c r="AA108" i="1"/>
  <c r="AA107" i="1"/>
  <c r="AA106" i="1"/>
  <c r="AA105" i="1"/>
  <c r="AA104" i="1"/>
  <c r="AA103" i="1"/>
  <c r="AA102" i="1"/>
  <c r="AA101" i="1"/>
  <c r="AA100" i="1"/>
  <c r="AA99" i="1"/>
  <c r="AA98" i="1"/>
  <c r="AA97" i="1"/>
  <c r="AA96" i="1"/>
  <c r="AA95" i="1"/>
  <c r="AA94" i="1"/>
  <c r="AA93" i="1"/>
  <c r="AA91" i="1"/>
  <c r="AA89" i="1"/>
  <c r="AA88" i="1"/>
  <c r="AA87" i="1"/>
  <c r="AA85" i="1"/>
  <c r="AA84" i="1"/>
  <c r="AA83" i="1"/>
  <c r="AA82" i="1"/>
  <c r="AA79" i="1"/>
  <c r="AA78" i="1"/>
  <c r="AA77" i="1"/>
  <c r="AA70" i="1"/>
  <c r="AA68" i="1"/>
  <c r="AA67" i="1"/>
  <c r="AA61" i="1"/>
  <c r="AA60" i="1"/>
  <c r="AA59" i="1"/>
  <c r="AA57" i="1"/>
  <c r="AA56" i="1"/>
  <c r="AA55" i="1"/>
  <c r="AA54" i="1"/>
  <c r="AA53" i="1"/>
  <c r="AA50" i="1"/>
  <c r="AA49" i="1"/>
  <c r="AA48" i="1"/>
  <c r="AA46" i="1"/>
  <c r="AA43" i="1"/>
  <c r="AA42" i="1"/>
  <c r="AA41" i="1"/>
  <c r="AA40" i="1"/>
  <c r="AA39" i="1"/>
  <c r="AA38" i="1"/>
  <c r="AA37" i="1"/>
  <c r="AA36" i="1"/>
  <c r="AA35" i="1"/>
  <c r="AA34" i="1"/>
  <c r="AA33" i="1"/>
  <c r="AA32" i="1"/>
  <c r="AA31" i="1"/>
  <c r="AA29" i="1"/>
  <c r="AA28" i="1"/>
  <c r="AA27" i="1"/>
  <c r="AA26" i="1"/>
  <c r="AA25" i="1"/>
  <c r="AA24" i="1"/>
  <c r="AA23" i="1"/>
  <c r="AA22" i="1"/>
  <c r="AA21" i="1"/>
  <c r="AA20" i="1"/>
  <c r="AA19" i="1"/>
  <c r="AA18" i="1"/>
  <c r="AA17" i="1"/>
  <c r="AA15" i="1"/>
  <c r="AA14" i="1"/>
  <c r="AA13" i="1"/>
  <c r="AA12" i="1"/>
  <c r="AA10" i="1"/>
  <c r="AA8" i="1"/>
  <c r="AA6" i="1"/>
  <c r="AA5" i="1"/>
  <c r="Z629" i="1"/>
  <c r="Z623" i="1"/>
  <c r="Z575" i="1"/>
  <c r="Z574" i="1"/>
  <c r="Z573" i="1"/>
  <c r="Z572" i="1"/>
  <c r="Z571" i="1"/>
  <c r="Z570" i="1"/>
  <c r="Z569" i="1"/>
  <c r="Z568" i="1"/>
  <c r="Z567" i="1"/>
  <c r="Z566" i="1"/>
  <c r="Z565" i="1"/>
  <c r="Z564" i="1"/>
  <c r="Z551" i="1"/>
  <c r="Z550" i="1"/>
  <c r="Z549" i="1"/>
  <c r="Z548" i="1"/>
  <c r="Z547" i="1"/>
  <c r="Z546" i="1"/>
  <c r="Z545" i="1"/>
  <c r="Z544" i="1"/>
  <c r="Z543" i="1"/>
  <c r="Z542" i="1"/>
  <c r="Z541" i="1"/>
  <c r="Z540" i="1"/>
  <c r="Z539" i="1"/>
  <c r="Z538" i="1"/>
  <c r="Z537" i="1"/>
  <c r="Z536" i="1"/>
  <c r="Z535" i="1"/>
  <c r="Z534" i="1"/>
  <c r="Z533" i="1"/>
  <c r="Z532" i="1"/>
  <c r="Z530" i="1"/>
  <c r="Z529" i="1"/>
  <c r="Z527" i="1"/>
  <c r="Z526" i="1"/>
  <c r="Z525" i="1"/>
  <c r="Z524" i="1"/>
  <c r="Z523" i="1"/>
  <c r="Z522" i="1"/>
  <c r="Z521" i="1"/>
  <c r="Z520" i="1"/>
  <c r="Z519" i="1"/>
  <c r="Z506" i="1"/>
  <c r="Z505" i="1"/>
  <c r="Z504" i="1"/>
  <c r="Z503" i="1"/>
  <c r="Z502" i="1"/>
  <c r="Z501" i="1"/>
  <c r="Z500" i="1"/>
  <c r="Z499" i="1"/>
  <c r="Z498" i="1"/>
  <c r="Z497" i="1"/>
  <c r="Z496" i="1"/>
  <c r="Z495" i="1"/>
  <c r="Z494" i="1"/>
  <c r="Z493" i="1"/>
  <c r="Z492" i="1"/>
  <c r="Z491" i="1"/>
  <c r="Z490" i="1"/>
  <c r="Z489" i="1"/>
  <c r="Z488" i="1"/>
  <c r="Z487" i="1"/>
  <c r="Z486" i="1"/>
  <c r="Z485" i="1"/>
  <c r="Z484" i="1"/>
  <c r="Z483" i="1"/>
  <c r="Z477" i="1"/>
  <c r="Z476" i="1"/>
  <c r="Z470" i="1"/>
  <c r="Z469" i="1"/>
  <c r="Z468" i="1"/>
  <c r="Z467" i="1"/>
  <c r="Z466" i="1"/>
  <c r="Z461" i="1"/>
  <c r="Z458" i="1"/>
  <c r="Z456" i="1"/>
  <c r="Z444" i="1"/>
  <c r="Z442" i="1"/>
  <c r="Z441" i="1"/>
  <c r="Z440" i="1"/>
  <c r="Z438" i="1"/>
  <c r="Z437" i="1"/>
  <c r="Z436" i="1"/>
  <c r="Z435" i="1"/>
  <c r="Z433" i="1"/>
  <c r="Z431" i="1"/>
  <c r="Z429" i="1"/>
  <c r="Z424" i="1"/>
  <c r="Z423" i="1"/>
  <c r="Z414" i="1"/>
  <c r="Z412" i="1"/>
  <c r="Z409" i="1"/>
  <c r="Z408" i="1"/>
  <c r="Z407" i="1"/>
  <c r="Z406" i="1"/>
  <c r="Z404" i="1"/>
  <c r="Z403" i="1"/>
  <c r="Z399" i="1"/>
  <c r="Z398" i="1"/>
  <c r="Z397" i="1"/>
  <c r="Z396" i="1"/>
  <c r="Z390" i="1"/>
  <c r="Z380" i="1"/>
  <c r="Z379" i="1"/>
  <c r="Z378" i="1"/>
  <c r="Z377" i="1"/>
  <c r="Z376" i="1"/>
  <c r="Z375" i="1"/>
  <c r="Z368" i="1"/>
  <c r="Z367" i="1"/>
  <c r="Z365" i="1"/>
  <c r="Z363" i="1"/>
  <c r="Z361" i="1"/>
  <c r="Z359" i="1"/>
  <c r="Z358" i="1"/>
  <c r="Z357" i="1"/>
  <c r="Z356" i="1"/>
  <c r="Z355" i="1"/>
  <c r="Z354" i="1"/>
  <c r="Z353" i="1"/>
  <c r="Z352" i="1"/>
  <c r="Z351" i="1"/>
  <c r="Z350" i="1"/>
  <c r="Z349" i="1"/>
  <c r="Z348" i="1"/>
  <c r="Z347" i="1"/>
  <c r="Z346" i="1"/>
  <c r="Z345" i="1"/>
  <c r="Z344" i="1"/>
  <c r="Z343" i="1"/>
  <c r="Z342" i="1"/>
  <c r="Z341" i="1"/>
  <c r="Z340" i="1"/>
  <c r="Z339" i="1"/>
  <c r="Z338" i="1"/>
  <c r="Z337" i="1"/>
  <c r="Z336" i="1"/>
  <c r="Z335" i="1"/>
  <c r="Z334" i="1"/>
  <c r="Z332" i="1"/>
  <c r="Z331" i="1"/>
  <c r="Z330" i="1"/>
  <c r="Z329" i="1"/>
  <c r="Z328" i="1"/>
  <c r="Z327" i="1"/>
  <c r="Z324" i="1"/>
  <c r="Z323" i="1"/>
  <c r="Z322" i="1"/>
  <c r="Z321" i="1"/>
  <c r="Z320" i="1"/>
  <c r="Z319" i="1"/>
  <c r="Z317" i="1"/>
  <c r="Z316" i="1"/>
  <c r="Z315" i="1"/>
  <c r="Z314" i="1"/>
  <c r="Z313" i="1"/>
  <c r="Z311" i="1"/>
  <c r="Z310" i="1"/>
  <c r="Z309" i="1"/>
  <c r="Z308" i="1"/>
  <c r="Z307" i="1"/>
  <c r="Z305" i="1"/>
  <c r="Z303" i="1"/>
  <c r="Z302" i="1"/>
  <c r="Z301" i="1"/>
  <c r="Z300" i="1"/>
  <c r="Z299" i="1"/>
  <c r="Z264" i="1"/>
  <c r="Z263" i="1"/>
  <c r="Z253" i="1"/>
  <c r="Z252" i="1"/>
  <c r="Z251" i="1"/>
  <c r="Z249" i="1"/>
  <c r="Z248" i="1"/>
  <c r="Z245" i="1"/>
  <c r="Z244" i="1"/>
  <c r="Z243" i="1"/>
  <c r="Z242" i="1"/>
  <c r="Z236" i="1"/>
  <c r="Z235" i="1"/>
  <c r="Z234" i="1"/>
  <c r="Z233" i="1"/>
  <c r="Z232" i="1"/>
  <c r="Z223" i="1"/>
  <c r="Z222" i="1"/>
  <c r="Z221" i="1"/>
  <c r="Z220" i="1"/>
  <c r="Z219" i="1"/>
  <c r="Z218" i="1"/>
  <c r="Z216" i="1"/>
  <c r="Z215" i="1"/>
  <c r="Z212" i="1"/>
  <c r="Z211" i="1"/>
  <c r="Z210" i="1"/>
  <c r="Z209" i="1"/>
  <c r="Z208" i="1"/>
  <c r="Z207" i="1"/>
  <c r="Z206" i="1"/>
  <c r="Z200" i="1"/>
  <c r="Z199" i="1"/>
  <c r="Z198" i="1"/>
  <c r="Z197" i="1"/>
  <c r="Z196" i="1"/>
  <c r="Z195" i="1"/>
  <c r="Z194" i="1"/>
  <c r="Z193" i="1"/>
  <c r="Z192" i="1"/>
  <c r="Z191" i="1"/>
  <c r="Z190" i="1"/>
  <c r="Z189" i="1"/>
  <c r="Z188" i="1"/>
  <c r="Z187" i="1"/>
  <c r="Z186" i="1"/>
  <c r="Z185" i="1"/>
  <c r="Z183" i="1"/>
  <c r="Z179" i="1"/>
  <c r="Z178" i="1"/>
  <c r="Z175" i="1"/>
  <c r="Z174" i="1"/>
  <c r="Z164" i="1"/>
  <c r="Z163" i="1"/>
  <c r="Z162" i="1"/>
  <c r="Z159" i="1"/>
  <c r="Z158" i="1"/>
  <c r="Z157" i="1"/>
  <c r="Z156" i="1"/>
  <c r="Z153" i="1"/>
  <c r="Z152" i="1"/>
  <c r="Z151" i="1"/>
  <c r="Z150" i="1"/>
  <c r="Z149" i="1"/>
  <c r="Z148" i="1"/>
  <c r="Z147" i="1"/>
  <c r="Z146" i="1"/>
  <c r="Z145" i="1"/>
  <c r="Z144" i="1"/>
  <c r="Z140" i="1"/>
  <c r="Z139" i="1"/>
  <c r="Z138" i="1"/>
  <c r="Z137" i="1"/>
  <c r="Z136" i="1"/>
  <c r="Z135" i="1"/>
  <c r="Z134" i="1"/>
  <c r="Z133" i="1"/>
  <c r="Z132" i="1"/>
  <c r="Z131" i="1"/>
  <c r="Z129" i="1"/>
  <c r="Z128" i="1"/>
  <c r="Z127" i="1"/>
  <c r="Z126" i="1"/>
  <c r="Z125" i="1"/>
  <c r="Z124" i="1"/>
  <c r="Z123" i="1"/>
  <c r="Z122" i="1"/>
  <c r="Z121" i="1"/>
  <c r="Z120" i="1"/>
  <c r="Z119" i="1"/>
  <c r="Z118" i="1"/>
  <c r="Z117" i="1"/>
  <c r="Z116" i="1"/>
  <c r="Z115" i="1"/>
  <c r="Z114" i="1"/>
  <c r="Z112" i="1"/>
  <c r="Z110" i="1"/>
  <c r="Z109" i="1"/>
  <c r="Z108" i="1"/>
  <c r="Z107" i="1"/>
  <c r="Z106" i="1"/>
  <c r="Z105" i="1"/>
  <c r="Z104" i="1"/>
  <c r="Z103" i="1"/>
  <c r="Z102" i="1"/>
  <c r="Z101" i="1"/>
  <c r="Z100" i="1"/>
  <c r="Z99" i="1"/>
  <c r="Z98" i="1"/>
  <c r="Z97" i="1"/>
  <c r="Z96" i="1"/>
  <c r="Z95" i="1"/>
  <c r="Z94" i="1"/>
  <c r="Z93" i="1"/>
  <c r="Z91" i="1"/>
  <c r="Z89" i="1"/>
  <c r="Z88" i="1"/>
  <c r="Z87" i="1"/>
  <c r="Z85" i="1"/>
  <c r="Z84" i="1"/>
  <c r="Z83" i="1"/>
  <c r="Z82" i="1"/>
  <c r="Z79" i="1"/>
  <c r="Z78" i="1"/>
  <c r="Z77" i="1"/>
  <c r="Z70" i="1"/>
  <c r="Z68" i="1"/>
  <c r="Z67" i="1"/>
  <c r="Z61" i="1"/>
  <c r="Z60" i="1"/>
  <c r="Z59" i="1"/>
  <c r="Z57" i="1"/>
  <c r="Z56" i="1"/>
  <c r="Z55" i="1"/>
  <c r="Z54" i="1"/>
  <c r="Z53" i="1"/>
  <c r="Z50" i="1"/>
  <c r="Z49" i="1"/>
  <c r="Z48" i="1"/>
  <c r="Z46" i="1"/>
  <c r="Z43" i="1"/>
  <c r="Z42" i="1"/>
  <c r="Z41" i="1"/>
  <c r="Z40" i="1"/>
  <c r="Z39" i="1"/>
  <c r="Z38" i="1"/>
  <c r="Z37" i="1"/>
  <c r="Z36" i="1"/>
  <c r="Z35" i="1"/>
  <c r="Z34" i="1"/>
  <c r="Z33" i="1"/>
  <c r="Z32" i="1"/>
  <c r="Z31" i="1"/>
  <c r="Z29" i="1"/>
  <c r="Z28" i="1"/>
  <c r="Z27" i="1"/>
  <c r="Z26" i="1"/>
  <c r="Z25" i="1"/>
  <c r="Z24" i="1"/>
  <c r="Z23" i="1"/>
  <c r="Z22" i="1"/>
  <c r="Z21" i="1"/>
  <c r="Z20" i="1"/>
  <c r="Z19" i="1"/>
  <c r="Z18" i="1"/>
  <c r="Z17" i="1"/>
  <c r="Z15" i="1"/>
  <c r="Z14" i="1"/>
  <c r="Z13" i="1"/>
  <c r="Z12" i="1"/>
  <c r="Z10" i="1"/>
  <c r="Z8" i="1"/>
  <c r="Z6" i="1"/>
  <c r="Z5" i="1"/>
  <c r="AB401" i="1" l="1"/>
  <c r="AB462" i="1"/>
  <c r="AB428" i="1"/>
  <c r="AB278" i="1"/>
  <c r="AB286" i="1"/>
  <c r="AB512" i="1"/>
  <c r="AB598" i="1"/>
  <c r="AB92" i="1"/>
  <c r="AB621" i="1"/>
  <c r="AB427" i="1"/>
  <c r="AB58" i="1"/>
  <c r="AB74" i="1"/>
  <c r="AB459" i="1"/>
  <c r="AB155" i="1"/>
  <c r="AB230" i="1"/>
  <c r="AB388" i="1"/>
  <c r="AB393" i="1"/>
  <c r="AB8" i="1"/>
  <c r="AC8" i="1" s="1"/>
  <c r="AB23" i="1"/>
  <c r="AC23" i="1" s="1"/>
  <c r="AB36" i="1"/>
  <c r="AC36" i="1" s="1"/>
  <c r="AB53" i="1"/>
  <c r="AC53" i="1" s="1"/>
  <c r="AB77" i="1"/>
  <c r="AC77" i="1" s="1"/>
  <c r="AB94" i="1"/>
  <c r="AC94" i="1" s="1"/>
  <c r="AB110" i="1"/>
  <c r="AC110" i="1" s="1"/>
  <c r="AB124" i="1"/>
  <c r="AC124" i="1" s="1"/>
  <c r="AB128" i="1"/>
  <c r="AC128" i="1" s="1"/>
  <c r="AB136" i="1"/>
  <c r="AC136" i="1" s="1"/>
  <c r="AB144" i="1"/>
  <c r="AC144" i="1" s="1"/>
  <c r="AB148" i="1"/>
  <c r="AC148" i="1" s="1"/>
  <c r="AB152" i="1"/>
  <c r="AC152" i="1" s="1"/>
  <c r="AB158" i="1"/>
  <c r="AC158" i="1" s="1"/>
  <c r="AB164" i="1"/>
  <c r="AC164" i="1" s="1"/>
  <c r="AB179" i="1"/>
  <c r="AC179" i="1" s="1"/>
  <c r="AB187" i="1"/>
  <c r="AC187" i="1" s="1"/>
  <c r="AB191" i="1"/>
  <c r="AC191" i="1" s="1"/>
  <c r="AB195" i="1"/>
  <c r="AC195" i="1" s="1"/>
  <c r="AB199" i="1"/>
  <c r="AC199" i="1" s="1"/>
  <c r="AB208" i="1"/>
  <c r="AC208" i="1" s="1"/>
  <c r="AB212" i="1"/>
  <c r="AC212" i="1" s="1"/>
  <c r="AB219" i="1"/>
  <c r="AC219" i="1" s="1"/>
  <c r="AB223" i="1"/>
  <c r="AC223" i="1" s="1"/>
  <c r="AB235" i="1"/>
  <c r="AC235" i="1" s="1"/>
  <c r="AB244" i="1"/>
  <c r="AC244" i="1" s="1"/>
  <c r="AB251" i="1"/>
  <c r="AC251" i="1" s="1"/>
  <c r="AB264" i="1"/>
  <c r="AC264" i="1" s="1"/>
  <c r="AB302" i="1"/>
  <c r="AC302" i="1" s="1"/>
  <c r="AB308" i="1"/>
  <c r="AC308" i="1" s="1"/>
  <c r="AB313" i="1"/>
  <c r="AC313" i="1" s="1"/>
  <c r="AB317" i="1"/>
  <c r="AC317" i="1" s="1"/>
  <c r="AB321" i="1"/>
  <c r="AC321" i="1" s="1"/>
  <c r="AB327" i="1"/>
  <c r="AC327" i="1" s="1"/>
  <c r="AB331" i="1"/>
  <c r="AC331" i="1" s="1"/>
  <c r="AB335" i="1"/>
  <c r="AC335" i="1" s="1"/>
  <c r="AB339" i="1"/>
  <c r="AC339" i="1" s="1"/>
  <c r="AB343" i="1"/>
  <c r="AC343" i="1" s="1"/>
  <c r="AB347" i="1"/>
  <c r="AC347" i="1" s="1"/>
  <c r="AB351" i="1"/>
  <c r="AC351" i="1" s="1"/>
  <c r="AB355" i="1"/>
  <c r="AC355" i="1" s="1"/>
  <c r="AB359" i="1"/>
  <c r="AC359" i="1" s="1"/>
  <c r="AB367" i="1"/>
  <c r="AC367" i="1" s="1"/>
  <c r="AB377" i="1"/>
  <c r="AC377" i="1" s="1"/>
  <c r="AB390" i="1"/>
  <c r="AC390" i="1" s="1"/>
  <c r="AB399" i="1"/>
  <c r="AC399" i="1" s="1"/>
  <c r="AB406" i="1"/>
  <c r="AC406" i="1" s="1"/>
  <c r="AB412" i="1"/>
  <c r="AC412" i="1" s="1"/>
  <c r="AB429" i="1"/>
  <c r="AC429" i="1" s="1"/>
  <c r="AB436" i="1"/>
  <c r="AC436" i="1" s="1"/>
  <c r="AB441" i="1"/>
  <c r="AC441" i="1" s="1"/>
  <c r="AB449" i="1"/>
  <c r="AC449" i="1" s="1"/>
  <c r="AB466" i="1"/>
  <c r="AC466" i="1" s="1"/>
  <c r="AB470" i="1"/>
  <c r="AC470" i="1" s="1"/>
  <c r="AB370" i="1"/>
  <c r="AB80" i="1"/>
  <c r="AB14" i="1"/>
  <c r="AC14" i="1" s="1"/>
  <c r="AB27" i="1"/>
  <c r="AC27" i="1" s="1"/>
  <c r="AB40" i="1"/>
  <c r="AC40" i="1" s="1"/>
  <c r="AB57" i="1"/>
  <c r="AC57" i="1" s="1"/>
  <c r="AB88" i="1"/>
  <c r="AC88" i="1" s="1"/>
  <c r="AB102" i="1"/>
  <c r="AC102" i="1" s="1"/>
  <c r="AB116" i="1"/>
  <c r="AC116" i="1" s="1"/>
  <c r="AB140" i="1"/>
  <c r="AC140" i="1" s="1"/>
  <c r="AB19" i="1"/>
  <c r="AC19" i="1" s="1"/>
  <c r="AB32" i="1"/>
  <c r="AC32" i="1" s="1"/>
  <c r="AB46" i="1"/>
  <c r="AC46" i="1" s="1"/>
  <c r="AB67" i="1"/>
  <c r="AC67" i="1" s="1"/>
  <c r="AB83" i="1"/>
  <c r="AC83" i="1" s="1"/>
  <c r="AB98" i="1"/>
  <c r="AC98" i="1" s="1"/>
  <c r="AB106" i="1"/>
  <c r="AC106" i="1" s="1"/>
  <c r="AB120" i="1"/>
  <c r="AC120" i="1" s="1"/>
  <c r="AB132" i="1"/>
  <c r="AC132" i="1" s="1"/>
  <c r="AB384" i="1"/>
  <c r="AB418" i="1"/>
  <c r="AB425" i="1"/>
  <c r="AB595" i="1"/>
  <c r="AB581" i="1"/>
  <c r="AB590" i="1"/>
  <c r="AB636" i="1"/>
  <c r="AB607" i="1"/>
  <c r="AB465" i="1"/>
  <c r="AB553" i="1"/>
  <c r="AB561" i="1"/>
  <c r="AB606" i="1"/>
  <c r="AB645" i="1"/>
  <c r="AB9" i="1"/>
  <c r="AB16" i="1"/>
  <c r="AB111" i="1"/>
  <c r="AB170" i="1"/>
  <c r="AB182" i="1"/>
  <c r="AB312" i="1"/>
  <c r="AB480" i="1"/>
  <c r="AB528" i="1"/>
  <c r="AB562" i="1"/>
  <c r="AB167" i="1"/>
  <c r="AB325" i="1"/>
  <c r="AB374" i="1"/>
  <c r="AB413" i="1"/>
  <c r="AB446" i="1"/>
  <c r="AB448" i="1"/>
  <c r="AB514" i="1"/>
  <c r="AB578" i="1"/>
  <c r="AB589" i="1"/>
  <c r="AB612" i="1"/>
  <c r="AC645" i="1"/>
  <c r="AB646" i="1"/>
  <c r="AB385" i="1"/>
  <c r="AB472" i="1"/>
  <c r="AC58" i="1"/>
  <c r="AC370" i="1"/>
  <c r="AC384" i="1"/>
  <c r="AC393" i="1"/>
  <c r="AC425" i="1"/>
  <c r="AB633" i="1"/>
  <c r="AB474" i="1"/>
  <c r="AB45" i="1"/>
  <c r="AB51" i="1"/>
  <c r="AB62" i="1"/>
  <c r="AB65" i="1"/>
  <c r="AB69" i="1"/>
  <c r="AB86" i="1"/>
  <c r="AB214" i="1"/>
  <c r="AB247" i="1"/>
  <c r="AB270" i="1"/>
  <c r="AB294" i="1"/>
  <c r="AB362" i="1"/>
  <c r="AB394" i="1"/>
  <c r="AC413" i="1"/>
  <c r="AB432" i="1"/>
  <c r="AB439" i="1"/>
  <c r="AC448" i="1"/>
  <c r="AB451" i="1"/>
  <c r="AB455" i="1"/>
  <c r="AB478" i="1"/>
  <c r="AB617" i="1"/>
  <c r="AB627" i="1"/>
  <c r="AB415" i="1"/>
  <c r="AB11" i="1"/>
  <c r="AB161" i="1"/>
  <c r="AB260" i="1"/>
  <c r="AB371" i="1"/>
  <c r="AB426" i="1"/>
  <c r="AB430" i="1"/>
  <c r="AB443" i="1"/>
  <c r="AB450" i="1"/>
  <c r="AB457" i="1"/>
  <c r="AB463" i="1"/>
  <c r="AB473" i="1"/>
  <c r="AB479" i="1"/>
  <c r="AB518" i="1"/>
  <c r="AB554" i="1"/>
  <c r="AB577" i="1"/>
  <c r="AB582" i="1"/>
  <c r="AB593" i="1"/>
  <c r="AB599" i="1"/>
  <c r="AB611" i="1"/>
  <c r="AB618" i="1"/>
  <c r="AB632" i="1"/>
  <c r="AB644" i="1"/>
  <c r="AC45" i="1"/>
  <c r="AC65" i="1"/>
  <c r="AB73" i="1"/>
  <c r="AC80" i="1"/>
  <c r="AC155" i="1"/>
  <c r="AB166" i="1"/>
  <c r="AC170" i="1"/>
  <c r="AC362" i="1"/>
  <c r="AC374" i="1"/>
  <c r="AC388" i="1"/>
  <c r="AC401" i="1"/>
  <c r="AC418" i="1"/>
  <c r="AC432" i="1"/>
  <c r="AC446" i="1"/>
  <c r="AC451" i="1"/>
  <c r="AC459" i="1"/>
  <c r="AC465" i="1"/>
  <c r="AC474" i="1"/>
  <c r="AC480" i="1"/>
  <c r="AB511" i="1"/>
  <c r="AB558" i="1"/>
  <c r="AB586" i="1"/>
  <c r="AB603" i="1"/>
  <c r="AB622" i="1"/>
  <c r="AB637" i="1"/>
  <c r="AB7" i="1"/>
  <c r="AB30" i="1"/>
  <c r="AB47" i="1"/>
  <c r="AB63" i="1"/>
  <c r="AB66" i="1"/>
  <c r="AB75" i="1"/>
  <c r="AB81" i="1"/>
  <c r="AB113" i="1"/>
  <c r="AB160" i="1"/>
  <c r="AB168" i="1"/>
  <c r="AB176" i="1"/>
  <c r="AC182" i="1"/>
  <c r="AB203" i="1"/>
  <c r="AC214" i="1"/>
  <c r="AB226" i="1"/>
  <c r="AC230" i="1"/>
  <c r="AB239" i="1"/>
  <c r="AC247" i="1"/>
  <c r="AB256" i="1"/>
  <c r="AC260" i="1"/>
  <c r="AB266" i="1"/>
  <c r="AC270" i="1"/>
  <c r="AB274" i="1"/>
  <c r="AC278" i="1"/>
  <c r="AB282" i="1"/>
  <c r="AC286" i="1"/>
  <c r="AB290" i="1"/>
  <c r="AC294" i="1"/>
  <c r="AB298" i="1"/>
  <c r="AC325" i="1"/>
  <c r="AB364" i="1"/>
  <c r="AC371" i="1"/>
  <c r="AB381" i="1"/>
  <c r="AC385" i="1"/>
  <c r="AB389" i="1"/>
  <c r="AC394" i="1"/>
  <c r="AB402" i="1"/>
  <c r="AC415" i="1"/>
  <c r="AB420" i="1"/>
  <c r="AC426" i="1"/>
  <c r="AB434" i="1"/>
  <c r="AB447" i="1"/>
  <c r="AB454" i="1"/>
  <c r="AC457" i="1"/>
  <c r="AB460" i="1"/>
  <c r="AC463" i="1"/>
  <c r="AB471" i="1"/>
  <c r="AC473" i="1"/>
  <c r="AB475" i="1"/>
  <c r="AC479" i="1"/>
  <c r="AB507" i="1"/>
  <c r="AB510" i="1"/>
  <c r="AB515" i="1"/>
  <c r="AB557" i="1"/>
  <c r="AB585" i="1"/>
  <c r="AB602" i="1"/>
  <c r="AB628" i="1"/>
  <c r="AB171" i="1"/>
  <c r="AC171" i="1"/>
  <c r="AC597" i="1"/>
  <c r="AB597" i="1"/>
  <c r="AC51" i="1"/>
  <c r="AC63" i="1"/>
  <c r="AC69" i="1"/>
  <c r="AC75" i="1"/>
  <c r="AC86" i="1"/>
  <c r="AC113" i="1"/>
  <c r="AC161" i="1"/>
  <c r="AC168" i="1"/>
  <c r="AB180" i="1"/>
  <c r="AC180" i="1"/>
  <c r="AB184" i="1"/>
  <c r="AC184" i="1"/>
  <c r="AB205" i="1"/>
  <c r="AC205" i="1"/>
  <c r="AB217" i="1"/>
  <c r="AC217" i="1"/>
  <c r="AB228" i="1"/>
  <c r="AC228" i="1"/>
  <c r="AB231" i="1"/>
  <c r="AC231" i="1"/>
  <c r="AB241" i="1"/>
  <c r="AC241" i="1"/>
  <c r="AB250" i="1"/>
  <c r="AC250" i="1"/>
  <c r="AB258" i="1"/>
  <c r="AC258" i="1"/>
  <c r="AB261" i="1"/>
  <c r="AC261" i="1"/>
  <c r="AB268" i="1"/>
  <c r="AC268" i="1"/>
  <c r="AB271" i="1"/>
  <c r="AC271" i="1"/>
  <c r="AB276" i="1"/>
  <c r="AC276" i="1"/>
  <c r="AB279" i="1"/>
  <c r="AC279" i="1"/>
  <c r="AB284" i="1"/>
  <c r="AC284" i="1"/>
  <c r="AB287" i="1"/>
  <c r="AC287" i="1"/>
  <c r="AB292" i="1"/>
  <c r="AC292" i="1"/>
  <c r="AB295" i="1"/>
  <c r="AC295" i="1"/>
  <c r="AB306" i="1"/>
  <c r="AC306" i="1"/>
  <c r="AB326" i="1"/>
  <c r="AC326" i="1"/>
  <c r="AB369" i="1"/>
  <c r="AC369" i="1"/>
  <c r="AB372" i="1"/>
  <c r="AC372" i="1"/>
  <c r="AB383" i="1"/>
  <c r="AC383" i="1"/>
  <c r="AB386" i="1"/>
  <c r="AC386" i="1"/>
  <c r="AB392" i="1"/>
  <c r="AC392" i="1"/>
  <c r="AB395" i="1"/>
  <c r="AC395" i="1"/>
  <c r="AB411" i="1"/>
  <c r="AC411" i="1"/>
  <c r="AB416" i="1"/>
  <c r="AC416" i="1"/>
  <c r="AB422" i="1"/>
  <c r="AC422" i="1"/>
  <c r="AC552" i="1"/>
  <c r="AB552" i="1"/>
  <c r="AC580" i="1"/>
  <c r="AB580" i="1"/>
  <c r="AB44" i="1"/>
  <c r="AC47" i="1"/>
  <c r="AB52" i="1"/>
  <c r="AC62" i="1"/>
  <c r="AB64" i="1"/>
  <c r="AC66" i="1"/>
  <c r="AB72" i="1"/>
  <c r="AC74" i="1"/>
  <c r="AB76" i="1"/>
  <c r="AC81" i="1"/>
  <c r="AB90" i="1"/>
  <c r="AC111" i="1"/>
  <c r="AB154" i="1"/>
  <c r="AC160" i="1"/>
  <c r="AB165" i="1"/>
  <c r="AC167" i="1"/>
  <c r="AB169" i="1"/>
  <c r="AB172" i="1"/>
  <c r="AB177" i="1"/>
  <c r="AC177" i="1"/>
  <c r="AB201" i="1"/>
  <c r="AC201" i="1"/>
  <c r="AB204" i="1"/>
  <c r="AC204" i="1"/>
  <c r="AB224" i="1"/>
  <c r="AC224" i="1"/>
  <c r="AB227" i="1"/>
  <c r="AC227" i="1"/>
  <c r="AB237" i="1"/>
  <c r="AC237" i="1"/>
  <c r="AB240" i="1"/>
  <c r="AC240" i="1"/>
  <c r="AB254" i="1"/>
  <c r="AC254" i="1"/>
  <c r="AB257" i="1"/>
  <c r="AC257" i="1"/>
  <c r="AB262" i="1"/>
  <c r="AC262" i="1"/>
  <c r="AB267" i="1"/>
  <c r="AC267" i="1"/>
  <c r="AB272" i="1"/>
  <c r="AC272" i="1"/>
  <c r="AB275" i="1"/>
  <c r="AC275" i="1"/>
  <c r="AB280" i="1"/>
  <c r="AC280" i="1"/>
  <c r="AB283" i="1"/>
  <c r="AC283" i="1"/>
  <c r="AB288" i="1"/>
  <c r="AC288" i="1"/>
  <c r="AB291" i="1"/>
  <c r="AC291" i="1"/>
  <c r="AB296" i="1"/>
  <c r="AC296" i="1"/>
  <c r="AB304" i="1"/>
  <c r="AC304" i="1"/>
  <c r="AB360" i="1"/>
  <c r="AC360" i="1"/>
  <c r="AB366" i="1"/>
  <c r="AC366" i="1"/>
  <c r="AB373" i="1"/>
  <c r="AC373" i="1"/>
  <c r="AB382" i="1"/>
  <c r="AC382" i="1"/>
  <c r="AB387" i="1"/>
  <c r="AC387" i="1"/>
  <c r="AB391" i="1"/>
  <c r="AC391" i="1"/>
  <c r="AB400" i="1"/>
  <c r="AC400" i="1"/>
  <c r="AB410" i="1"/>
  <c r="AC410" i="1"/>
  <c r="AB417" i="1"/>
  <c r="AC417" i="1"/>
  <c r="AB421" i="1"/>
  <c r="AC421" i="1"/>
  <c r="AC517" i="1"/>
  <c r="AB517" i="1"/>
  <c r="AC576" i="1"/>
  <c r="AB576" i="1"/>
  <c r="AC592" i="1"/>
  <c r="AB592" i="1"/>
  <c r="AC509" i="1"/>
  <c r="AB509" i="1"/>
  <c r="AC556" i="1"/>
  <c r="AB556" i="1"/>
  <c r="AC584" i="1"/>
  <c r="AB584" i="1"/>
  <c r="AB173" i="1"/>
  <c r="AB181" i="1"/>
  <c r="AB202" i="1"/>
  <c r="AB213" i="1"/>
  <c r="AB225" i="1"/>
  <c r="AB229" i="1"/>
  <c r="AB238" i="1"/>
  <c r="AB246" i="1"/>
  <c r="AB255" i="1"/>
  <c r="AB259" i="1"/>
  <c r="AB265" i="1"/>
  <c r="AB269" i="1"/>
  <c r="AB273" i="1"/>
  <c r="AB277" i="1"/>
  <c r="AB281" i="1"/>
  <c r="AB285" i="1"/>
  <c r="AB289" i="1"/>
  <c r="AB293" i="1"/>
  <c r="AB297" i="1"/>
  <c r="AC513" i="1"/>
  <c r="AB513" i="1"/>
  <c r="AC560" i="1"/>
  <c r="AB560" i="1"/>
  <c r="AC588" i="1"/>
  <c r="AB588" i="1"/>
  <c r="AB601" i="1"/>
  <c r="AB605" i="1"/>
  <c r="AB610" i="1"/>
  <c r="AB614" i="1"/>
  <c r="AB620" i="1"/>
  <c r="AB625" i="1"/>
  <c r="AB631" i="1"/>
  <c r="AB635" i="1"/>
  <c r="AB508" i="1"/>
  <c r="AB516" i="1"/>
  <c r="AB531" i="1"/>
  <c r="AB555" i="1"/>
  <c r="AB559" i="1"/>
  <c r="AB563" i="1"/>
  <c r="AB579" i="1"/>
  <c r="AB583" i="1"/>
  <c r="AB587" i="1"/>
  <c r="AB591" i="1"/>
  <c r="AB596" i="1"/>
  <c r="AB600" i="1"/>
  <c r="AB604" i="1"/>
  <c r="AB608" i="1"/>
  <c r="AB613" i="1"/>
  <c r="AB619" i="1"/>
  <c r="AB624" i="1"/>
  <c r="AB630" i="1"/>
  <c r="AB634" i="1"/>
  <c r="AB648" i="1"/>
  <c r="AC648" i="1" s="1"/>
  <c r="AB650" i="1"/>
  <c r="AC650" i="1" s="1"/>
  <c r="AB649" i="1"/>
  <c r="AC649" i="1" s="1"/>
  <c r="AB484" i="1"/>
  <c r="AC484" i="1" s="1"/>
  <c r="AB488" i="1"/>
  <c r="AC488" i="1" s="1"/>
  <c r="AB492" i="1"/>
  <c r="AC492" i="1" s="1"/>
  <c r="AB496" i="1"/>
  <c r="AC496" i="1" s="1"/>
  <c r="AB500" i="1"/>
  <c r="AC500" i="1" s="1"/>
  <c r="AB504" i="1"/>
  <c r="AC504" i="1" s="1"/>
  <c r="AB520" i="1"/>
  <c r="AC520" i="1" s="1"/>
  <c r="AB524" i="1"/>
  <c r="AC524" i="1" s="1"/>
  <c r="AB529" i="1"/>
  <c r="AC529" i="1" s="1"/>
  <c r="AB534" i="1"/>
  <c r="AC534" i="1" s="1"/>
  <c r="AB538" i="1"/>
  <c r="AC538" i="1" s="1"/>
  <c r="AB542" i="1"/>
  <c r="AC542" i="1" s="1"/>
  <c r="AB546" i="1"/>
  <c r="AC546" i="1" s="1"/>
  <c r="AB550" i="1"/>
  <c r="AC550" i="1" s="1"/>
  <c r="AB566" i="1"/>
  <c r="AC566" i="1" s="1"/>
  <c r="AB570" i="1"/>
  <c r="AC570" i="1" s="1"/>
  <c r="AB574" i="1"/>
  <c r="AC574" i="1" s="1"/>
  <c r="AB615" i="1"/>
  <c r="AC615" i="1" s="1"/>
  <c r="AB629" i="1"/>
  <c r="AC629" i="1" s="1"/>
  <c r="AB647" i="1"/>
  <c r="AC647" i="1" s="1"/>
  <c r="AB5" i="1"/>
  <c r="AC5" i="1" s="1"/>
  <c r="AB17" i="1"/>
  <c r="AC17" i="1" s="1"/>
  <c r="AB25" i="1"/>
  <c r="AC25" i="1" s="1"/>
  <c r="AB34" i="1"/>
  <c r="AC34" i="1" s="1"/>
  <c r="AB38" i="1"/>
  <c r="AC38" i="1" s="1"/>
  <c r="AB49" i="1"/>
  <c r="AC49" i="1" s="1"/>
  <c r="AB70" i="1"/>
  <c r="AC70" i="1" s="1"/>
  <c r="AB85" i="1"/>
  <c r="AC85" i="1" s="1"/>
  <c r="AB96" i="1"/>
  <c r="AC96" i="1" s="1"/>
  <c r="AB104" i="1"/>
  <c r="AC104" i="1" s="1"/>
  <c r="AB114" i="1"/>
  <c r="AC114" i="1" s="1"/>
  <c r="AB122" i="1"/>
  <c r="AC122" i="1" s="1"/>
  <c r="AB126" i="1"/>
  <c r="AC126" i="1" s="1"/>
  <c r="AB134" i="1"/>
  <c r="AC134" i="1" s="1"/>
  <c r="AB138" i="1"/>
  <c r="AC138" i="1" s="1"/>
  <c r="AB146" i="1"/>
  <c r="AC146" i="1" s="1"/>
  <c r="AB162" i="1"/>
  <c r="AC162" i="1" s="1"/>
  <c r="AB185" i="1"/>
  <c r="AC185" i="1" s="1"/>
  <c r="AB193" i="1"/>
  <c r="AC193" i="1" s="1"/>
  <c r="AB206" i="1"/>
  <c r="AC206" i="1" s="1"/>
  <c r="AB210" i="1"/>
  <c r="AC210" i="1" s="1"/>
  <c r="AB221" i="1"/>
  <c r="AC221" i="1" s="1"/>
  <c r="AB248" i="1"/>
  <c r="AC248" i="1" s="1"/>
  <c r="AB300" i="1"/>
  <c r="AC300" i="1" s="1"/>
  <c r="AB310" i="1"/>
  <c r="AC310" i="1" s="1"/>
  <c r="AB319" i="1"/>
  <c r="AC319" i="1" s="1"/>
  <c r="AB329" i="1"/>
  <c r="AC329" i="1" s="1"/>
  <c r="AB349" i="1"/>
  <c r="AC349" i="1" s="1"/>
  <c r="AB12" i="1"/>
  <c r="AC12" i="1" s="1"/>
  <c r="AB21" i="1"/>
  <c r="AC21" i="1" s="1"/>
  <c r="AB29" i="1"/>
  <c r="AC29" i="1" s="1"/>
  <c r="AB42" i="1"/>
  <c r="AC42" i="1" s="1"/>
  <c r="AB55" i="1"/>
  <c r="AC55" i="1" s="1"/>
  <c r="AB60" i="1"/>
  <c r="AC60" i="1" s="1"/>
  <c r="AB79" i="1"/>
  <c r="AC79" i="1" s="1"/>
  <c r="AB91" i="1"/>
  <c r="AC91" i="1" s="1"/>
  <c r="AB100" i="1"/>
  <c r="AC100" i="1" s="1"/>
  <c r="AB108" i="1"/>
  <c r="AC108" i="1" s="1"/>
  <c r="AB118" i="1"/>
  <c r="AC118" i="1" s="1"/>
  <c r="AB130" i="1"/>
  <c r="AC130" i="1" s="1"/>
  <c r="AB142" i="1"/>
  <c r="AC142" i="1" s="1"/>
  <c r="AB150" i="1"/>
  <c r="AC150" i="1" s="1"/>
  <c r="AB156" i="1"/>
  <c r="AC156" i="1" s="1"/>
  <c r="AB175" i="1"/>
  <c r="AC175" i="1" s="1"/>
  <c r="AB189" i="1"/>
  <c r="AC189" i="1" s="1"/>
  <c r="AB197" i="1"/>
  <c r="AC197" i="1" s="1"/>
  <c r="AB216" i="1"/>
  <c r="AC216" i="1" s="1"/>
  <c r="AB233" i="1"/>
  <c r="AC233" i="1" s="1"/>
  <c r="AB242" i="1"/>
  <c r="AC242" i="1" s="1"/>
  <c r="AB253" i="1"/>
  <c r="AC253" i="1" s="1"/>
  <c r="AB305" i="1"/>
  <c r="AC305" i="1" s="1"/>
  <c r="AB315" i="1"/>
  <c r="AC315" i="1" s="1"/>
  <c r="AB323" i="1"/>
  <c r="AC323" i="1" s="1"/>
  <c r="AB333" i="1"/>
  <c r="AC333" i="1" s="1"/>
  <c r="AB337" i="1"/>
  <c r="AC337" i="1" s="1"/>
  <c r="AB341" i="1"/>
  <c r="AC341" i="1" s="1"/>
  <c r="AB345" i="1"/>
  <c r="AC345" i="1" s="1"/>
  <c r="AB353" i="1"/>
  <c r="AC353" i="1" s="1"/>
  <c r="AB357" i="1"/>
  <c r="AC357" i="1" s="1"/>
  <c r="AB363" i="1"/>
  <c r="AC363" i="1" s="1"/>
  <c r="AB375" i="1"/>
  <c r="AC375" i="1" s="1"/>
  <c r="AB379" i="1"/>
  <c r="AC379" i="1" s="1"/>
  <c r="AB397" i="1"/>
  <c r="AC397" i="1" s="1"/>
  <c r="AB404" i="1"/>
  <c r="AC404" i="1" s="1"/>
  <c r="AB408" i="1"/>
  <c r="AC408" i="1" s="1"/>
  <c r="AB423" i="1"/>
  <c r="AC423" i="1" s="1"/>
  <c r="AB433" i="1"/>
  <c r="AC433" i="1" s="1"/>
  <c r="AB438" i="1"/>
  <c r="AC438" i="1" s="1"/>
  <c r="AB444" i="1"/>
  <c r="AC444" i="1" s="1"/>
  <c r="AB458" i="1"/>
  <c r="AC458" i="1" s="1"/>
  <c r="AB468" i="1"/>
  <c r="AC468" i="1" s="1"/>
  <c r="AB477" i="1"/>
  <c r="AC477" i="1" s="1"/>
  <c r="AB141" i="1"/>
  <c r="AC141" i="1" s="1"/>
  <c r="AB145" i="1"/>
  <c r="AC145" i="1" s="1"/>
  <c r="AB149" i="1"/>
  <c r="AC149" i="1" s="1"/>
  <c r="AB153" i="1"/>
  <c r="AC153" i="1" s="1"/>
  <c r="AB159" i="1"/>
  <c r="AC159" i="1" s="1"/>
  <c r="AB174" i="1"/>
  <c r="AC174" i="1" s="1"/>
  <c r="AB183" i="1"/>
  <c r="AC183" i="1" s="1"/>
  <c r="AB188" i="1"/>
  <c r="AC188" i="1" s="1"/>
  <c r="AB192" i="1"/>
  <c r="AC192" i="1" s="1"/>
  <c r="AB196" i="1"/>
  <c r="AC196" i="1" s="1"/>
  <c r="AB200" i="1"/>
  <c r="AC200" i="1" s="1"/>
  <c r="AB209" i="1"/>
  <c r="AC209" i="1" s="1"/>
  <c r="AB215" i="1"/>
  <c r="AC215" i="1" s="1"/>
  <c r="AB220" i="1"/>
  <c r="AC220" i="1" s="1"/>
  <c r="AB232" i="1"/>
  <c r="AC232" i="1" s="1"/>
  <c r="AB236" i="1"/>
  <c r="AC236" i="1" s="1"/>
  <c r="AB245" i="1"/>
  <c r="AC245" i="1" s="1"/>
  <c r="AB252" i="1"/>
  <c r="AC252" i="1" s="1"/>
  <c r="AB299" i="1"/>
  <c r="AC299" i="1" s="1"/>
  <c r="AB303" i="1"/>
  <c r="AC303" i="1" s="1"/>
  <c r="AB309" i="1"/>
  <c r="AC309" i="1" s="1"/>
  <c r="AB314" i="1"/>
  <c r="AC314" i="1" s="1"/>
  <c r="AB318" i="1"/>
  <c r="AC318" i="1" s="1"/>
  <c r="AB322" i="1"/>
  <c r="AC322" i="1" s="1"/>
  <c r="AB328" i="1"/>
  <c r="AC328" i="1" s="1"/>
  <c r="AB332" i="1"/>
  <c r="AC332" i="1" s="1"/>
  <c r="AB336" i="1"/>
  <c r="AC336" i="1" s="1"/>
  <c r="AB340" i="1"/>
  <c r="AC340" i="1" s="1"/>
  <c r="AB344" i="1"/>
  <c r="AC344" i="1" s="1"/>
  <c r="AB348" i="1"/>
  <c r="AC348" i="1" s="1"/>
  <c r="AB352" i="1"/>
  <c r="AC352" i="1" s="1"/>
  <c r="AB356" i="1"/>
  <c r="AC356" i="1" s="1"/>
  <c r="AB361" i="1"/>
  <c r="AC361" i="1" s="1"/>
  <c r="AB368" i="1"/>
  <c r="AC368" i="1" s="1"/>
  <c r="AB378" i="1"/>
  <c r="AC378" i="1" s="1"/>
  <c r="AB396" i="1"/>
  <c r="AC396" i="1" s="1"/>
  <c r="AB403" i="1"/>
  <c r="AC403" i="1" s="1"/>
  <c r="AB407" i="1"/>
  <c r="AC407" i="1" s="1"/>
  <c r="AB414" i="1"/>
  <c r="AC414" i="1" s="1"/>
  <c r="AB431" i="1"/>
  <c r="AC431" i="1" s="1"/>
  <c r="AB437" i="1"/>
  <c r="AC437" i="1" s="1"/>
  <c r="AB442" i="1"/>
  <c r="AC442" i="1" s="1"/>
  <c r="AB456" i="1"/>
  <c r="AC456" i="1" s="1"/>
  <c r="AB467" i="1"/>
  <c r="AC467" i="1" s="1"/>
  <c r="AB476" i="1"/>
  <c r="AC476" i="1" s="1"/>
  <c r="AB10" i="1"/>
  <c r="AC10" i="1" s="1"/>
  <c r="AB20" i="1"/>
  <c r="AC20" i="1" s="1"/>
  <c r="AB28" i="1"/>
  <c r="AC28" i="1" s="1"/>
  <c r="AB37" i="1"/>
  <c r="AC37" i="1" s="1"/>
  <c r="AB48" i="1"/>
  <c r="AC48" i="1" s="1"/>
  <c r="AB68" i="1"/>
  <c r="AC68" i="1" s="1"/>
  <c r="AB89" i="1"/>
  <c r="AC89" i="1" s="1"/>
  <c r="AB99" i="1"/>
  <c r="AC99" i="1" s="1"/>
  <c r="AB107" i="1"/>
  <c r="AC107" i="1" s="1"/>
  <c r="AB117" i="1"/>
  <c r="AC117" i="1" s="1"/>
  <c r="AB125" i="1"/>
  <c r="AC125" i="1" s="1"/>
  <c r="AB133" i="1"/>
  <c r="AC133" i="1" s="1"/>
  <c r="AB15" i="1"/>
  <c r="AC15" i="1" s="1"/>
  <c r="AB24" i="1"/>
  <c r="AC24" i="1" s="1"/>
  <c r="AB33" i="1"/>
  <c r="AC33" i="1" s="1"/>
  <c r="AB41" i="1"/>
  <c r="AC41" i="1" s="1"/>
  <c r="AB54" i="1"/>
  <c r="AC54" i="1" s="1"/>
  <c r="AB59" i="1"/>
  <c r="AC59" i="1" s="1"/>
  <c r="AB78" i="1"/>
  <c r="AC78" i="1" s="1"/>
  <c r="AB84" i="1"/>
  <c r="AC84" i="1" s="1"/>
  <c r="AB95" i="1"/>
  <c r="AC95" i="1" s="1"/>
  <c r="AB103" i="1"/>
  <c r="AC103" i="1" s="1"/>
  <c r="AB112" i="1"/>
  <c r="AC112" i="1" s="1"/>
  <c r="AB121" i="1"/>
  <c r="AC121" i="1" s="1"/>
  <c r="AB129" i="1"/>
  <c r="AC129" i="1" s="1"/>
  <c r="AB137" i="1"/>
  <c r="AC137" i="1" s="1"/>
  <c r="AB482" i="1"/>
  <c r="AC482" i="1" s="1"/>
  <c r="AB486" i="1"/>
  <c r="AC486" i="1" s="1"/>
  <c r="AB490" i="1"/>
  <c r="AC490" i="1" s="1"/>
  <c r="AB494" i="1"/>
  <c r="AC494" i="1" s="1"/>
  <c r="AB498" i="1"/>
  <c r="AC498" i="1" s="1"/>
  <c r="AB502" i="1"/>
  <c r="AC502" i="1" s="1"/>
  <c r="AB506" i="1"/>
  <c r="AC506" i="1" s="1"/>
  <c r="AB522" i="1"/>
  <c r="AC522" i="1" s="1"/>
  <c r="AB526" i="1"/>
  <c r="AC526" i="1" s="1"/>
  <c r="AB532" i="1"/>
  <c r="AC532" i="1" s="1"/>
  <c r="AB536" i="1"/>
  <c r="AC536" i="1" s="1"/>
  <c r="AB540" i="1"/>
  <c r="AC540" i="1" s="1"/>
  <c r="AB544" i="1"/>
  <c r="AC544" i="1" s="1"/>
  <c r="AB548" i="1"/>
  <c r="AC548" i="1" s="1"/>
  <c r="AB564" i="1"/>
  <c r="AC564" i="1" s="1"/>
  <c r="AB568" i="1"/>
  <c r="AC568" i="1" s="1"/>
  <c r="AB572" i="1"/>
  <c r="AC572" i="1" s="1"/>
  <c r="AB594" i="1"/>
  <c r="AC594" i="1" s="1"/>
  <c r="AB623" i="1"/>
  <c r="AC623" i="1" s="1"/>
  <c r="AB483" i="1"/>
  <c r="AC483" i="1" s="1"/>
  <c r="AB487" i="1"/>
  <c r="AC487" i="1" s="1"/>
  <c r="AB491" i="1"/>
  <c r="AC491" i="1" s="1"/>
  <c r="AB495" i="1"/>
  <c r="AC495" i="1" s="1"/>
  <c r="AB499" i="1"/>
  <c r="AC499" i="1" s="1"/>
  <c r="AB503" i="1"/>
  <c r="AC503" i="1" s="1"/>
  <c r="AB519" i="1"/>
  <c r="AC519" i="1" s="1"/>
  <c r="AB523" i="1"/>
  <c r="AC523" i="1" s="1"/>
  <c r="AB527" i="1"/>
  <c r="AC527" i="1" s="1"/>
  <c r="AB533" i="1"/>
  <c r="AC533" i="1" s="1"/>
  <c r="AB537" i="1"/>
  <c r="AC537" i="1" s="1"/>
  <c r="AB541" i="1"/>
  <c r="AC541" i="1" s="1"/>
  <c r="AB545" i="1"/>
  <c r="AC545" i="1" s="1"/>
  <c r="AB549" i="1"/>
  <c r="AC549" i="1" s="1"/>
  <c r="AB565" i="1"/>
  <c r="AC565" i="1" s="1"/>
  <c r="AB569" i="1"/>
  <c r="AC569" i="1" s="1"/>
  <c r="AB573" i="1"/>
  <c r="AC573" i="1" s="1"/>
  <c r="AB609" i="1"/>
  <c r="AC609" i="1" s="1"/>
  <c r="AB626" i="1"/>
  <c r="AC626" i="1" s="1"/>
  <c r="AB6" i="1"/>
  <c r="AC6" i="1" s="1"/>
  <c r="AB13" i="1"/>
  <c r="AC13" i="1" s="1"/>
  <c r="AB18" i="1"/>
  <c r="AC18" i="1" s="1"/>
  <c r="AB22" i="1"/>
  <c r="AC22" i="1" s="1"/>
  <c r="AB26" i="1"/>
  <c r="AC26" i="1" s="1"/>
  <c r="AB31" i="1"/>
  <c r="AC31" i="1" s="1"/>
  <c r="AB35" i="1"/>
  <c r="AC35" i="1" s="1"/>
  <c r="AB39" i="1"/>
  <c r="AC39" i="1" s="1"/>
  <c r="AB43" i="1"/>
  <c r="AC43" i="1" s="1"/>
  <c r="AB50" i="1"/>
  <c r="AC50" i="1" s="1"/>
  <c r="AB56" i="1"/>
  <c r="AC56" i="1" s="1"/>
  <c r="AB61" i="1"/>
  <c r="AC61" i="1" s="1"/>
  <c r="AB71" i="1"/>
  <c r="AC71" i="1" s="1"/>
  <c r="AB82" i="1"/>
  <c r="AC82" i="1" s="1"/>
  <c r="AB87" i="1"/>
  <c r="AC87" i="1" s="1"/>
  <c r="AB93" i="1"/>
  <c r="AC93" i="1" s="1"/>
  <c r="AB97" i="1"/>
  <c r="AC97" i="1" s="1"/>
  <c r="AB101" i="1"/>
  <c r="AC101" i="1" s="1"/>
  <c r="AB105" i="1"/>
  <c r="AC105" i="1" s="1"/>
  <c r="AB109" i="1"/>
  <c r="AC109" i="1" s="1"/>
  <c r="AB115" i="1"/>
  <c r="AC115" i="1" s="1"/>
  <c r="AB119" i="1"/>
  <c r="AC119" i="1" s="1"/>
  <c r="AB123" i="1"/>
  <c r="AC123" i="1" s="1"/>
  <c r="AB127" i="1"/>
  <c r="AC127" i="1" s="1"/>
  <c r="AB131" i="1"/>
  <c r="AC131" i="1" s="1"/>
  <c r="AB135" i="1"/>
  <c r="AC135" i="1" s="1"/>
  <c r="AB139" i="1"/>
  <c r="AC139" i="1" s="1"/>
  <c r="AB143" i="1"/>
  <c r="AC143" i="1" s="1"/>
  <c r="AB147" i="1"/>
  <c r="AC147" i="1" s="1"/>
  <c r="AB151" i="1"/>
  <c r="AC151" i="1" s="1"/>
  <c r="AB157" i="1"/>
  <c r="AC157" i="1" s="1"/>
  <c r="AB163" i="1"/>
  <c r="AC163" i="1" s="1"/>
  <c r="AB178" i="1"/>
  <c r="AC178" i="1" s="1"/>
  <c r="AB186" i="1"/>
  <c r="AC186" i="1" s="1"/>
  <c r="AB190" i="1"/>
  <c r="AC190" i="1" s="1"/>
  <c r="AB194" i="1"/>
  <c r="AC194" i="1" s="1"/>
  <c r="AB198" i="1"/>
  <c r="AC198" i="1" s="1"/>
  <c r="AB207" i="1"/>
  <c r="AC207" i="1" s="1"/>
  <c r="AB211" i="1"/>
  <c r="AC211" i="1" s="1"/>
  <c r="AB218" i="1"/>
  <c r="AC218" i="1" s="1"/>
  <c r="AB222" i="1"/>
  <c r="AC222" i="1" s="1"/>
  <c r="AB234" i="1"/>
  <c r="AC234" i="1" s="1"/>
  <c r="AB243" i="1"/>
  <c r="AC243" i="1" s="1"/>
  <c r="AB249" i="1"/>
  <c r="AC249" i="1" s="1"/>
  <c r="AB263" i="1"/>
  <c r="AC263" i="1" s="1"/>
  <c r="AB301" i="1"/>
  <c r="AC301" i="1" s="1"/>
  <c r="AB307" i="1"/>
  <c r="AC307" i="1" s="1"/>
  <c r="AB311" i="1"/>
  <c r="AC311" i="1" s="1"/>
  <c r="AB316" i="1"/>
  <c r="AC316" i="1" s="1"/>
  <c r="AB320" i="1"/>
  <c r="AC320" i="1" s="1"/>
  <c r="AB324" i="1"/>
  <c r="AC324" i="1" s="1"/>
  <c r="AB330" i="1"/>
  <c r="AC330" i="1" s="1"/>
  <c r="AB334" i="1"/>
  <c r="AC334" i="1" s="1"/>
  <c r="AB338" i="1"/>
  <c r="AC338" i="1" s="1"/>
  <c r="AB342" i="1"/>
  <c r="AC342" i="1" s="1"/>
  <c r="AB346" i="1"/>
  <c r="AC346" i="1" s="1"/>
  <c r="AB350" i="1"/>
  <c r="AC350" i="1" s="1"/>
  <c r="AB354" i="1"/>
  <c r="AC354" i="1" s="1"/>
  <c r="AB358" i="1"/>
  <c r="AC358" i="1" s="1"/>
  <c r="AB365" i="1"/>
  <c r="AC365" i="1" s="1"/>
  <c r="AB376" i="1"/>
  <c r="AC376" i="1" s="1"/>
  <c r="AB380" i="1"/>
  <c r="AC380" i="1" s="1"/>
  <c r="AB398" i="1"/>
  <c r="AC398" i="1" s="1"/>
  <c r="AB405" i="1"/>
  <c r="AC405" i="1" s="1"/>
  <c r="AB409" i="1"/>
  <c r="AC409" i="1" s="1"/>
  <c r="AB424" i="1"/>
  <c r="AC424" i="1" s="1"/>
  <c r="AB435" i="1"/>
  <c r="AC435" i="1" s="1"/>
  <c r="AB440" i="1"/>
  <c r="AC440" i="1" s="1"/>
  <c r="AB445" i="1"/>
  <c r="AC445" i="1" s="1"/>
  <c r="AB461" i="1"/>
  <c r="AC461" i="1" s="1"/>
  <c r="AB469" i="1"/>
  <c r="AC469" i="1" s="1"/>
  <c r="AB481" i="1"/>
  <c r="AC481" i="1" s="1"/>
  <c r="AB485" i="1"/>
  <c r="AC485" i="1" s="1"/>
  <c r="AB489" i="1"/>
  <c r="AC489" i="1" s="1"/>
  <c r="AB493" i="1"/>
  <c r="AC493" i="1" s="1"/>
  <c r="AB497" i="1"/>
  <c r="AC497" i="1" s="1"/>
  <c r="AB501" i="1"/>
  <c r="AC501" i="1" s="1"/>
  <c r="AB505" i="1"/>
  <c r="AC505" i="1" s="1"/>
  <c r="AB521" i="1"/>
  <c r="AC521" i="1" s="1"/>
  <c r="AB525" i="1"/>
  <c r="AC525" i="1" s="1"/>
  <c r="AB530" i="1"/>
  <c r="AC530" i="1" s="1"/>
  <c r="AB535" i="1"/>
  <c r="AC535" i="1" s="1"/>
  <c r="AB539" i="1"/>
  <c r="AC539" i="1" s="1"/>
  <c r="AB543" i="1"/>
  <c r="AC543" i="1" s="1"/>
  <c r="AB547" i="1"/>
  <c r="AC547" i="1" s="1"/>
  <c r="AB551" i="1"/>
  <c r="AC551" i="1" s="1"/>
  <c r="AB567" i="1"/>
  <c r="AC567" i="1" s="1"/>
  <c r="AB571" i="1"/>
  <c r="AC571" i="1" s="1"/>
  <c r="AB575" i="1"/>
  <c r="AC575" i="1" s="1"/>
  <c r="AB616" i="1"/>
  <c r="AC616" i="1" s="1"/>
  <c r="AA4" i="1" l="1"/>
  <c r="Z4" i="1"/>
  <c r="AB4" i="1" l="1"/>
  <c r="AC4" i="1" s="1"/>
  <c r="Q627" i="1" l="1"/>
</calcChain>
</file>

<file path=xl/comments1.xml><?xml version="1.0" encoding="utf-8"?>
<comments xmlns="http://schemas.openxmlformats.org/spreadsheetml/2006/main">
  <authors>
    <author>Myriam Hidekel Lima Vazquez</author>
    <author>Gerardo Fabian Martinez Maldonado</author>
    <author>Carolina Isolda Peña Garduño</author>
    <author/>
    <author>User</author>
    <author>Perla Ivonne Carlos Urdiales</author>
  </authors>
  <commentList>
    <comment ref="F9" authorId="0" shapeId="0">
      <text>
        <r>
          <rPr>
            <b/>
            <sz val="9"/>
            <color indexed="81"/>
            <rFont val="Tahoma"/>
            <charset val="1"/>
          </rPr>
          <t>Myriam Hidekel Lima Vazquez:</t>
        </r>
        <r>
          <rPr>
            <sz val="9"/>
            <color indexed="81"/>
            <rFont val="Tahoma"/>
            <charset val="1"/>
          </rPr>
          <t xml:space="preserve">
cambia definición y metodo</t>
        </r>
      </text>
    </comment>
    <comment ref="J66" authorId="0" shapeId="0">
      <text>
        <r>
          <rPr>
            <b/>
            <sz val="9"/>
            <color indexed="81"/>
            <rFont val="Tahoma"/>
            <family val="2"/>
          </rPr>
          <t>Myriam Hidekel Lima Vazquez:</t>
        </r>
        <r>
          <rPr>
            <sz val="9"/>
            <color indexed="81"/>
            <rFont val="Tahoma"/>
            <family val="2"/>
          </rPr>
          <t xml:space="preserve">
ES 226?</t>
        </r>
      </text>
    </comment>
    <comment ref="J70" authorId="0" shapeId="0">
      <text>
        <r>
          <rPr>
            <b/>
            <sz val="9"/>
            <color indexed="81"/>
            <rFont val="Tahoma"/>
            <family val="2"/>
          </rPr>
          <t>Myriam Hidekel Lima Vazquez:</t>
        </r>
        <r>
          <rPr>
            <sz val="9"/>
            <color indexed="81"/>
            <rFont val="Tahoma"/>
            <family val="2"/>
          </rPr>
          <t xml:space="preserve">
como obtienen el 124579</t>
        </r>
      </text>
    </comment>
    <comment ref="H72" authorId="0" shapeId="0">
      <text>
        <r>
          <rPr>
            <b/>
            <sz val="9"/>
            <color indexed="81"/>
            <rFont val="Tahoma"/>
            <family val="2"/>
          </rPr>
          <t>Myriam Hidekel Lima Vazquez:</t>
        </r>
        <r>
          <rPr>
            <sz val="9"/>
            <color indexed="81"/>
            <rFont val="Tahoma"/>
            <family val="2"/>
          </rPr>
          <t xml:space="preserve">
hay 51 imágenes en la evidencia #215. de poa en enero</t>
        </r>
      </text>
    </comment>
    <comment ref="J78" authorId="0" shapeId="0">
      <text>
        <r>
          <rPr>
            <b/>
            <sz val="9"/>
            <color indexed="81"/>
            <rFont val="Tahoma"/>
            <family val="2"/>
          </rPr>
          <t>Myriam Hidekel Lima Vazquez:</t>
        </r>
        <r>
          <rPr>
            <sz val="9"/>
            <color indexed="81"/>
            <rFont val="Tahoma"/>
            <family val="2"/>
          </rPr>
          <t xml:space="preserve">
de donde salen los 154?</t>
        </r>
      </text>
    </comment>
    <comment ref="J86" authorId="0" shapeId="0">
      <text>
        <r>
          <rPr>
            <b/>
            <sz val="9"/>
            <color indexed="81"/>
            <rFont val="Tahoma"/>
            <family val="2"/>
          </rPr>
          <t>Myriam Hidekel Lima Vazquez:</t>
        </r>
        <r>
          <rPr>
            <sz val="9"/>
            <color indexed="81"/>
            <rFont val="Tahoma"/>
            <family val="2"/>
          </rPr>
          <t xml:space="preserve">
hay mas de 2 organigramas, porque es 2 de 2?</t>
        </r>
      </text>
    </comment>
    <comment ref="H99" authorId="0" shapeId="0">
      <text>
        <r>
          <rPr>
            <b/>
            <sz val="9"/>
            <color indexed="81"/>
            <rFont val="Tahoma"/>
            <family val="2"/>
          </rPr>
          <t>Myriam Hidekel Lima Vazquez:</t>
        </r>
        <r>
          <rPr>
            <sz val="9"/>
            <color indexed="81"/>
            <rFont val="Tahoma"/>
            <family val="2"/>
          </rPr>
          <t xml:space="preserve">
esta esta en la carpeta de feb</t>
        </r>
      </text>
    </comment>
    <comment ref="J101" authorId="0" shapeId="0">
      <text>
        <r>
          <rPr>
            <b/>
            <sz val="9"/>
            <color indexed="81"/>
            <rFont val="Tahoma"/>
            <family val="2"/>
          </rPr>
          <t>Myriam Hidekel Lima Vazquez:</t>
        </r>
        <r>
          <rPr>
            <sz val="9"/>
            <color indexed="81"/>
            <rFont val="Tahoma"/>
            <family val="2"/>
          </rPr>
          <t xml:space="preserve">
no puedo ver los pdfs y como salen los 322?</t>
        </r>
      </text>
    </comment>
    <comment ref="P102" authorId="0" shapeId="0">
      <text>
        <r>
          <rPr>
            <b/>
            <sz val="9"/>
            <color indexed="81"/>
            <rFont val="Tahoma"/>
            <family val="2"/>
          </rPr>
          <t>Myriam Hidekel Lima Vazquez:</t>
        </r>
        <r>
          <rPr>
            <sz val="9"/>
            <color indexed="81"/>
            <rFont val="Tahoma"/>
            <family val="2"/>
          </rPr>
          <t xml:space="preserve">
solo hay 1 oficio
</t>
        </r>
      </text>
    </comment>
    <comment ref="P103" authorId="0" shapeId="0">
      <text>
        <r>
          <rPr>
            <b/>
            <sz val="9"/>
            <color indexed="81"/>
            <rFont val="Tahoma"/>
            <family val="2"/>
          </rPr>
          <t>Myriam Hidekel Lima Vazquez:</t>
        </r>
        <r>
          <rPr>
            <sz val="9"/>
            <color indexed="81"/>
            <rFont val="Tahoma"/>
            <family val="2"/>
          </rPr>
          <t xml:space="preserve">
vienen 4 no 7</t>
        </r>
      </text>
    </comment>
    <comment ref="P104" authorId="0" shapeId="0">
      <text>
        <r>
          <rPr>
            <b/>
            <sz val="9"/>
            <color indexed="81"/>
            <rFont val="Tahoma"/>
            <family val="2"/>
          </rPr>
          <t>Myriam Hidekel Lima Vazquez:</t>
        </r>
        <r>
          <rPr>
            <sz val="9"/>
            <color indexed="81"/>
            <rFont val="Tahoma"/>
            <family val="2"/>
          </rPr>
          <t xml:space="preserve">
cuento 19 no 20</t>
        </r>
      </text>
    </comment>
    <comment ref="K106" authorId="0" shapeId="0">
      <text>
        <r>
          <rPr>
            <b/>
            <sz val="9"/>
            <color indexed="81"/>
            <rFont val="Tahoma"/>
            <family val="2"/>
          </rPr>
          <t>Myriam Hidekel Lima Vazquez:</t>
        </r>
        <r>
          <rPr>
            <sz val="9"/>
            <color indexed="81"/>
            <rFont val="Tahoma"/>
            <family val="2"/>
          </rPr>
          <t xml:space="preserve">
no hay evidencia en feb</t>
        </r>
      </text>
    </comment>
    <comment ref="J108" authorId="0" shapeId="0">
      <text>
        <r>
          <rPr>
            <b/>
            <sz val="9"/>
            <color indexed="81"/>
            <rFont val="Tahoma"/>
            <family val="2"/>
          </rPr>
          <t>Myriam Hidekel Lima Vazquez:</t>
        </r>
        <r>
          <rPr>
            <sz val="9"/>
            <color indexed="81"/>
            <rFont val="Tahoma"/>
            <family val="2"/>
          </rPr>
          <t xml:space="preserve">
solo hay 2 oficios, de donde salen los 34?</t>
        </r>
      </text>
    </comment>
    <comment ref="J109" authorId="0" shapeId="0">
      <text>
        <r>
          <rPr>
            <b/>
            <sz val="9"/>
            <color indexed="81"/>
            <rFont val="Tahoma"/>
            <family val="2"/>
          </rPr>
          <t>Myriam Hidekel Lima Vazquez:</t>
        </r>
        <r>
          <rPr>
            <sz val="9"/>
            <color indexed="81"/>
            <rFont val="Tahoma"/>
            <family val="2"/>
          </rPr>
          <t xml:space="preserve">
de donde salen los 44? Solo hay 1 pdf</t>
        </r>
      </text>
    </comment>
    <comment ref="P110" authorId="0" shapeId="0">
      <text>
        <r>
          <rPr>
            <b/>
            <sz val="9"/>
            <color indexed="81"/>
            <rFont val="Tahoma"/>
            <family val="2"/>
          </rPr>
          <t>Myriam Hidekel Lima Vazquez:</t>
        </r>
        <r>
          <rPr>
            <sz val="9"/>
            <color indexed="81"/>
            <rFont val="Tahoma"/>
            <family val="2"/>
          </rPr>
          <t xml:space="preserve">
de donde salen las 4?</t>
        </r>
      </text>
    </comment>
    <comment ref="H114" authorId="0" shapeId="0">
      <text>
        <r>
          <rPr>
            <b/>
            <sz val="9"/>
            <color indexed="81"/>
            <rFont val="Tahoma"/>
            <family val="2"/>
          </rPr>
          <t>Myriam Hidekel Lima Vazquez:</t>
        </r>
        <r>
          <rPr>
            <sz val="9"/>
            <color indexed="81"/>
            <rFont val="Tahoma"/>
            <family val="2"/>
          </rPr>
          <t xml:space="preserve">
en la evidencia hay 16 en vez de 8</t>
        </r>
      </text>
    </comment>
    <comment ref="H132" authorId="0" shapeId="0">
      <text>
        <r>
          <rPr>
            <b/>
            <sz val="9"/>
            <color indexed="81"/>
            <rFont val="Tahoma"/>
            <family val="2"/>
          </rPr>
          <t>Myriam Hidekel Lima Vazquez:</t>
        </r>
        <r>
          <rPr>
            <sz val="9"/>
            <color indexed="81"/>
            <rFont val="Tahoma"/>
            <family val="2"/>
          </rPr>
          <t xml:space="preserve">
en la evidencia al parecer vienen 25, checar.</t>
        </r>
      </text>
    </comment>
    <comment ref="H134" authorId="0" shapeId="0">
      <text>
        <r>
          <rPr>
            <b/>
            <sz val="9"/>
            <color indexed="81"/>
            <rFont val="Tahoma"/>
            <family val="2"/>
          </rPr>
          <t>Myriam Hidekel Lima Vazquez:</t>
        </r>
        <r>
          <rPr>
            <sz val="9"/>
            <color indexed="81"/>
            <rFont val="Tahoma"/>
            <family val="2"/>
          </rPr>
          <t xml:space="preserve">
en la evidencia al parecer vienen 25, checar.</t>
        </r>
      </text>
    </comment>
    <comment ref="H139" authorId="0" shapeId="0">
      <text>
        <r>
          <rPr>
            <b/>
            <sz val="9"/>
            <color indexed="81"/>
            <rFont val="Tahoma"/>
            <family val="2"/>
          </rPr>
          <t>Myriam Hidekel Lima Vazquez:</t>
        </r>
        <r>
          <rPr>
            <sz val="9"/>
            <color indexed="81"/>
            <rFont val="Tahoma"/>
            <family val="2"/>
          </rPr>
          <t xml:space="preserve">
no hay evidencia</t>
        </r>
      </text>
    </comment>
    <comment ref="K139" authorId="0" shapeId="0">
      <text>
        <r>
          <rPr>
            <b/>
            <sz val="9"/>
            <color indexed="81"/>
            <rFont val="Tahoma"/>
            <family val="2"/>
          </rPr>
          <t>Myriam Hidekel Lima Vazquez:</t>
        </r>
        <r>
          <rPr>
            <sz val="9"/>
            <color indexed="81"/>
            <rFont val="Tahoma"/>
            <family val="2"/>
          </rPr>
          <t xml:space="preserve">
en evidencia vienen 3</t>
        </r>
      </text>
    </comment>
    <comment ref="S163" authorId="0" shapeId="0">
      <text>
        <r>
          <rPr>
            <b/>
            <sz val="9"/>
            <color indexed="81"/>
            <rFont val="Tahoma"/>
            <family val="2"/>
          </rPr>
          <t>Myriam Hidekel Lima Vazquez:</t>
        </r>
        <r>
          <rPr>
            <sz val="9"/>
            <color indexed="81"/>
            <rFont val="Tahoma"/>
            <family val="2"/>
          </rPr>
          <t xml:space="preserve">
VIENEN 3 EN EL PDF, ESTA BIEN 2? </t>
        </r>
      </text>
    </comment>
    <comment ref="S164" authorId="0" shapeId="0">
      <text>
        <r>
          <rPr>
            <b/>
            <sz val="9"/>
            <color indexed="81"/>
            <rFont val="Tahoma"/>
            <family val="2"/>
          </rPr>
          <t>Myriam Hidekel Lima Vazquez:</t>
        </r>
        <r>
          <rPr>
            <sz val="9"/>
            <color indexed="81"/>
            <rFont val="Tahoma"/>
            <family val="2"/>
          </rPr>
          <t xml:space="preserve">
LA EVIDENCIA ESTA CONFUSA, SON 12 PDFS</t>
        </r>
      </text>
    </comment>
    <comment ref="H165" authorId="0" shapeId="0">
      <text>
        <r>
          <rPr>
            <b/>
            <sz val="9"/>
            <color indexed="81"/>
            <rFont val="Tahoma"/>
            <family val="2"/>
          </rPr>
          <t>Myriam Hidekel Lima Vazquez:</t>
        </r>
        <r>
          <rPr>
            <sz val="9"/>
            <color indexed="81"/>
            <rFont val="Tahoma"/>
            <family val="2"/>
          </rPr>
          <t xml:space="preserve">
en la evidencia vienen 3 sesiones</t>
        </r>
      </text>
    </comment>
    <comment ref="H173" authorId="0" shapeId="0">
      <text>
        <r>
          <rPr>
            <b/>
            <sz val="9"/>
            <color indexed="81"/>
            <rFont val="Tahoma"/>
            <family val="2"/>
          </rPr>
          <t>Myriam Hidekel Lima Vazquez:</t>
        </r>
        <r>
          <rPr>
            <sz val="9"/>
            <color indexed="81"/>
            <rFont val="Tahoma"/>
            <family val="2"/>
          </rPr>
          <t xml:space="preserve">
en la evidencia vienen 2</t>
        </r>
      </text>
    </comment>
    <comment ref="S204" authorId="0" shapeId="0">
      <text>
        <r>
          <rPr>
            <b/>
            <sz val="9"/>
            <color indexed="81"/>
            <rFont val="Tahoma"/>
            <family val="2"/>
          </rPr>
          <t>Myriam Hidekel Lima Vazquez:</t>
        </r>
        <r>
          <rPr>
            <sz val="9"/>
            <color indexed="81"/>
            <rFont val="Tahoma"/>
            <family val="2"/>
          </rPr>
          <t xml:space="preserve">
en el pdf estan 19 eventos</t>
        </r>
      </text>
    </comment>
    <comment ref="S206" authorId="0" shapeId="0">
      <text>
        <r>
          <rPr>
            <b/>
            <sz val="9"/>
            <color indexed="81"/>
            <rFont val="Tahoma"/>
            <family val="2"/>
          </rPr>
          <t>Myriam Hidekel Lima Vazquez:</t>
        </r>
        <r>
          <rPr>
            <sz val="9"/>
            <color indexed="81"/>
            <rFont val="Tahoma"/>
            <family val="2"/>
          </rPr>
          <t xml:space="preserve">
tienen algo mas de evidencia? </t>
        </r>
      </text>
    </comment>
    <comment ref="H238" authorId="0" shapeId="0">
      <text>
        <r>
          <rPr>
            <b/>
            <sz val="9"/>
            <color indexed="81"/>
            <rFont val="Tahoma"/>
            <family val="2"/>
          </rPr>
          <t>Myriam Hidekel Lima Vazquez:</t>
        </r>
        <r>
          <rPr>
            <sz val="9"/>
            <color indexed="81"/>
            <rFont val="Tahoma"/>
            <family val="2"/>
          </rPr>
          <t xml:space="preserve">
son 7 u 8?</t>
        </r>
      </text>
    </comment>
    <comment ref="K238" authorId="0" shapeId="0">
      <text>
        <r>
          <rPr>
            <b/>
            <sz val="9"/>
            <color indexed="81"/>
            <rFont val="Tahoma"/>
            <family val="2"/>
          </rPr>
          <t>Myriam Hidekel Lima Vazquez:</t>
        </r>
        <r>
          <rPr>
            <sz val="9"/>
            <color indexed="81"/>
            <rFont val="Tahoma"/>
            <family val="2"/>
          </rPr>
          <t xml:space="preserve">
son 7 u 8?</t>
        </r>
      </text>
    </comment>
    <comment ref="S245" authorId="0" shapeId="0">
      <text>
        <r>
          <rPr>
            <b/>
            <sz val="9"/>
            <color indexed="81"/>
            <rFont val="Tahoma"/>
            <family val="2"/>
          </rPr>
          <t>Myriam Hidekel Lima Vazquez:</t>
        </r>
        <r>
          <rPr>
            <sz val="9"/>
            <color indexed="81"/>
            <rFont val="Tahoma"/>
            <family val="2"/>
          </rPr>
          <t xml:space="preserve">
si pueden explicarnos en donde vemos los resultados reportados en la presentación que nos comparten, porfiss</t>
        </r>
      </text>
    </comment>
    <comment ref="E246" authorId="0" shapeId="0">
      <text>
        <r>
          <rPr>
            <b/>
            <sz val="9"/>
            <color indexed="81"/>
            <rFont val="Tahoma"/>
            <family val="2"/>
          </rPr>
          <t>Myriam Hidekel Lima Vazquez:</t>
        </r>
        <r>
          <rPr>
            <sz val="9"/>
            <color indexed="81"/>
            <rFont val="Tahoma"/>
            <family val="2"/>
          </rPr>
          <t xml:space="preserve">
cuales son las capacitaciones?</t>
        </r>
      </text>
    </comment>
    <comment ref="J248" authorId="0" shapeId="0">
      <text>
        <r>
          <rPr>
            <b/>
            <sz val="9"/>
            <color indexed="81"/>
            <rFont val="Tahoma"/>
            <family val="2"/>
          </rPr>
          <t>Myriam Hidekel Lima Vazquez:</t>
        </r>
        <r>
          <rPr>
            <sz val="9"/>
            <color indexed="81"/>
            <rFont val="Tahoma"/>
            <family val="2"/>
          </rPr>
          <t xml:space="preserve">
en el drive solo hay 2 fotos</t>
        </r>
      </text>
    </comment>
    <comment ref="N259" authorId="1" shapeId="0">
      <text>
        <r>
          <rPr>
            <b/>
            <sz val="9"/>
            <color indexed="81"/>
            <rFont val="Tahoma"/>
            <family val="2"/>
          </rPr>
          <t>No se ha cumplido con este punto, ya que sigue suspendida temporalmente la temporada acuática por la crisis actual del agua en la entidad.</t>
        </r>
      </text>
    </comment>
    <comment ref="N262" authorId="1" shapeId="0">
      <text>
        <r>
          <rPr>
            <b/>
            <sz val="9"/>
            <color indexed="81"/>
            <rFont val="Tahoma"/>
            <family val="2"/>
          </rPr>
          <t>No se ha cumplido con este punto, ya que sigue suspendida temporalmente la temporada acuática por la crisis actual del agua en la entidad.</t>
        </r>
      </text>
    </comment>
    <comment ref="S264" authorId="0" shapeId="0">
      <text>
        <r>
          <rPr>
            <b/>
            <sz val="9"/>
            <color indexed="81"/>
            <rFont val="Tahoma"/>
            <family val="2"/>
          </rPr>
          <t>Myriam Hidekel Lima Vazquez:</t>
        </r>
        <r>
          <rPr>
            <sz val="9"/>
            <color indexed="81"/>
            <rFont val="Tahoma"/>
            <family val="2"/>
          </rPr>
          <t xml:space="preserve">
hay 25 pdf, porque se resta 1 en el reporte, quedando 24'</t>
        </r>
      </text>
    </comment>
    <comment ref="H266" authorId="1" shapeId="0">
      <text>
        <r>
          <rPr>
            <b/>
            <sz val="9"/>
            <color indexed="81"/>
            <rFont val="Tahoma"/>
            <family val="2"/>
          </rPr>
          <t xml:space="preserve">
Pend. Por Proveedor
</t>
        </r>
      </text>
    </comment>
    <comment ref="K266" authorId="1" shapeId="0">
      <text>
        <r>
          <rPr>
            <b/>
            <sz val="9"/>
            <color indexed="81"/>
            <rFont val="Tahoma"/>
            <family val="2"/>
          </rPr>
          <t xml:space="preserve">
Pend. Por Proveedor
</t>
        </r>
      </text>
    </comment>
    <comment ref="N266" authorId="1" shapeId="0">
      <text>
        <r>
          <rPr>
            <b/>
            <sz val="9"/>
            <color indexed="81"/>
            <rFont val="Tahoma"/>
            <family val="2"/>
          </rPr>
          <t xml:space="preserve">
Pend. Por Proveedor
</t>
        </r>
      </text>
    </comment>
    <comment ref="Q266" authorId="1" shapeId="0">
      <text>
        <r>
          <rPr>
            <b/>
            <sz val="9"/>
            <color indexed="81"/>
            <rFont val="Tahoma"/>
            <family val="2"/>
          </rPr>
          <t xml:space="preserve">
Pend. Por Proveedor
</t>
        </r>
      </text>
    </comment>
    <comment ref="T266" authorId="1" shapeId="0">
      <text>
        <r>
          <rPr>
            <b/>
            <sz val="9"/>
            <color indexed="81"/>
            <rFont val="Tahoma"/>
            <family val="2"/>
          </rPr>
          <t xml:space="preserve">
Pend. Por Proveedor
</t>
        </r>
      </text>
    </comment>
    <comment ref="H267" authorId="1" shapeId="0">
      <text>
        <r>
          <rPr>
            <b/>
            <sz val="9"/>
            <color indexed="81"/>
            <rFont val="Tahoma"/>
            <family val="2"/>
          </rPr>
          <t xml:space="preserve">
Pend. Por Proveedor
</t>
        </r>
      </text>
    </comment>
    <comment ref="K267" authorId="1" shapeId="0">
      <text>
        <r>
          <rPr>
            <b/>
            <sz val="9"/>
            <color indexed="81"/>
            <rFont val="Tahoma"/>
            <family val="2"/>
          </rPr>
          <t xml:space="preserve">
Pend. Por Proveedor
</t>
        </r>
      </text>
    </comment>
    <comment ref="N267" authorId="1" shapeId="0">
      <text>
        <r>
          <rPr>
            <b/>
            <sz val="9"/>
            <color indexed="81"/>
            <rFont val="Tahoma"/>
            <family val="2"/>
          </rPr>
          <t xml:space="preserve">
Pend. Por Proveedor
</t>
        </r>
      </text>
    </comment>
    <comment ref="Q267" authorId="1" shapeId="0">
      <text>
        <r>
          <rPr>
            <b/>
            <sz val="9"/>
            <color indexed="81"/>
            <rFont val="Tahoma"/>
            <family val="2"/>
          </rPr>
          <t xml:space="preserve">
Pend. Por Proveedor
</t>
        </r>
      </text>
    </comment>
    <comment ref="T267" authorId="1" shapeId="0">
      <text>
        <r>
          <rPr>
            <b/>
            <sz val="9"/>
            <color indexed="81"/>
            <rFont val="Tahoma"/>
            <family val="2"/>
          </rPr>
          <t xml:space="preserve">
Pend. Por Proveedor
</t>
        </r>
      </text>
    </comment>
    <comment ref="K272" authorId="0" shapeId="0">
      <text>
        <r>
          <rPr>
            <b/>
            <sz val="9"/>
            <color indexed="81"/>
            <rFont val="Tahoma"/>
            <family val="2"/>
          </rPr>
          <t>Myriam Hidekel Lima Vazquez:</t>
        </r>
        <r>
          <rPr>
            <sz val="9"/>
            <color indexed="81"/>
            <rFont val="Tahoma"/>
            <family val="2"/>
          </rPr>
          <t xml:space="preserve">
me da 25 en las evidencias</t>
        </r>
      </text>
    </comment>
    <comment ref="S298" authorId="0" shapeId="0">
      <text>
        <r>
          <rPr>
            <b/>
            <sz val="9"/>
            <color indexed="81"/>
            <rFont val="Tahoma"/>
            <family val="2"/>
          </rPr>
          <t>Myriam Hidekel Lima Vazquez:</t>
        </r>
        <r>
          <rPr>
            <sz val="9"/>
            <color indexed="81"/>
            <rFont val="Tahoma"/>
            <family val="2"/>
          </rPr>
          <t xml:space="preserve">
no hay evidencia en el drive</t>
        </r>
      </text>
    </comment>
    <comment ref="K304" authorId="0" shapeId="0">
      <text>
        <r>
          <rPr>
            <b/>
            <sz val="9"/>
            <color indexed="81"/>
            <rFont val="Tahoma"/>
            <family val="2"/>
          </rPr>
          <t>Myriam Hidekel Lima Vazquez:</t>
        </r>
        <r>
          <rPr>
            <sz val="9"/>
            <color indexed="81"/>
            <rFont val="Tahoma"/>
            <family val="2"/>
          </rPr>
          <t xml:space="preserve">
no hay evidencia
</t>
        </r>
      </text>
    </comment>
    <comment ref="H305" authorId="0" shapeId="0">
      <text>
        <r>
          <rPr>
            <b/>
            <sz val="9"/>
            <color indexed="81"/>
            <rFont val="Tahoma"/>
            <family val="2"/>
          </rPr>
          <t>Myriam Hidekel Lima Vazquez:</t>
        </r>
        <r>
          <rPr>
            <sz val="9"/>
            <color indexed="81"/>
            <rFont val="Tahoma"/>
            <family val="2"/>
          </rPr>
          <t xml:space="preserve">
en la evidencia vienen 2 solicitudes que llegaron en diciembre</t>
        </r>
      </text>
    </comment>
    <comment ref="K305" authorId="0" shapeId="0">
      <text>
        <r>
          <rPr>
            <b/>
            <sz val="9"/>
            <color indexed="81"/>
            <rFont val="Tahoma"/>
            <family val="2"/>
          </rPr>
          <t>Myriam Hidekel Lima Vazquez:</t>
        </r>
        <r>
          <rPr>
            <sz val="9"/>
            <color indexed="81"/>
            <rFont val="Tahoma"/>
            <family val="2"/>
          </rPr>
          <t xml:space="preserve">
no hay evidencia</t>
        </r>
      </text>
    </comment>
    <comment ref="E310" authorId="0" shapeId="0">
      <text>
        <r>
          <rPr>
            <b/>
            <sz val="9"/>
            <color indexed="81"/>
            <rFont val="Tahoma"/>
            <family val="2"/>
          </rPr>
          <t>Myriam Hidekel Lima Vazquez:</t>
        </r>
        <r>
          <rPr>
            <sz val="9"/>
            <color indexed="81"/>
            <rFont val="Tahoma"/>
            <family val="2"/>
          </rPr>
          <t xml:space="preserve">
cambio frecuencia de mensual a semestral</t>
        </r>
      </text>
    </comment>
    <comment ref="J310" authorId="2" shapeId="0">
      <text>
        <r>
          <rPr>
            <b/>
            <sz val="9"/>
            <color indexed="81"/>
            <rFont val="Tahoma"/>
            <family val="2"/>
          </rPr>
          <t>Carolina Isolda Peña Garduño:</t>
        </r>
        <r>
          <rPr>
            <sz val="9"/>
            <color indexed="81"/>
            <rFont val="Tahoma"/>
            <family val="2"/>
          </rPr>
          <t xml:space="preserve">
La evidencia física no ha sido generada
</t>
        </r>
      </text>
    </comment>
    <comment ref="E311" authorId="0" shapeId="0">
      <text>
        <r>
          <rPr>
            <b/>
            <sz val="9"/>
            <color indexed="81"/>
            <rFont val="Tahoma"/>
            <family val="2"/>
          </rPr>
          <t>Myriam Hidekel Lima Vazquez:</t>
        </r>
        <r>
          <rPr>
            <sz val="9"/>
            <color indexed="81"/>
            <rFont val="Tahoma"/>
            <family val="2"/>
          </rPr>
          <t xml:space="preserve">
cambio frec de medición de mensual a semestral</t>
        </r>
      </text>
    </comment>
    <comment ref="J311" authorId="2" shapeId="0">
      <text>
        <r>
          <rPr>
            <b/>
            <sz val="9"/>
            <color indexed="81"/>
            <rFont val="Tahoma"/>
            <family val="2"/>
          </rPr>
          <t>Carolina Isolda Peña Garduño:</t>
        </r>
        <r>
          <rPr>
            <sz val="9"/>
            <color indexed="81"/>
            <rFont val="Tahoma"/>
            <family val="2"/>
          </rPr>
          <t xml:space="preserve">
La evidencia física no ha sido generada
</t>
        </r>
      </text>
    </comment>
    <comment ref="M311" authorId="2"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H317" authorId="0" shapeId="0">
      <text>
        <r>
          <rPr>
            <b/>
            <sz val="9"/>
            <color indexed="81"/>
            <rFont val="Tahoma"/>
            <family val="2"/>
          </rPr>
          <t>Myriam Hidekel Lima Vazquez:</t>
        </r>
        <r>
          <rPr>
            <sz val="9"/>
            <color indexed="81"/>
            <rFont val="Tahoma"/>
            <family val="2"/>
          </rPr>
          <t xml:space="preserve">
duda si son 3 de 3 o 5 como vienen en la evidencia</t>
        </r>
      </text>
    </comment>
    <comment ref="M317" authorId="2"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P317" authorId="2"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V317" authorId="2" shapeId="0">
      <text>
        <r>
          <rPr>
            <b/>
            <sz val="9"/>
            <color indexed="81"/>
            <rFont val="Tahoma"/>
            <family val="2"/>
          </rPr>
          <t>Carolina Isolda Peña Garduño:</t>
        </r>
        <r>
          <rPr>
            <sz val="9"/>
            <color indexed="81"/>
            <rFont val="Tahoma"/>
            <family val="2"/>
          </rPr>
          <t xml:space="preserve">
la evidencia aún no está disponible para su consulta
</t>
        </r>
      </text>
    </comment>
    <comment ref="J319" authorId="2" shapeId="0">
      <text>
        <r>
          <rPr>
            <b/>
            <sz val="9"/>
            <color indexed="81"/>
            <rFont val="Tahoma"/>
            <family val="2"/>
          </rPr>
          <t>Carolina Isolda Peña Garduño:</t>
        </r>
        <r>
          <rPr>
            <sz val="9"/>
            <color indexed="81"/>
            <rFont val="Tahoma"/>
            <family val="2"/>
          </rPr>
          <t xml:space="preserve">
La evidencia física no ha sido generada
</t>
        </r>
      </text>
    </comment>
    <comment ref="S319" authorId="2" shapeId="0">
      <text>
        <r>
          <rPr>
            <b/>
            <sz val="9"/>
            <color indexed="81"/>
            <rFont val="Tahoma"/>
            <family val="2"/>
          </rPr>
          <t>Carolina Isolda Peña Garduño:</t>
        </r>
        <r>
          <rPr>
            <sz val="9"/>
            <color indexed="81"/>
            <rFont val="Tahoma"/>
            <family val="2"/>
          </rPr>
          <t xml:space="preserve">
la información aún no esta disponible para su consulta
</t>
        </r>
      </text>
    </comment>
    <comment ref="V319" authorId="2" shapeId="0">
      <text>
        <r>
          <rPr>
            <b/>
            <sz val="9"/>
            <color indexed="81"/>
            <rFont val="Tahoma"/>
            <family val="2"/>
          </rPr>
          <t>Carolina Isolda Peña Garduño:</t>
        </r>
        <r>
          <rPr>
            <sz val="9"/>
            <color indexed="81"/>
            <rFont val="Tahoma"/>
            <family val="2"/>
          </rPr>
          <t xml:space="preserve">
la información aún no esta disponible para su consulta
</t>
        </r>
      </text>
    </comment>
    <comment ref="M320" authorId="2" shapeId="0">
      <text>
        <r>
          <rPr>
            <b/>
            <sz val="9"/>
            <color indexed="81"/>
            <rFont val="Tahoma"/>
            <family val="2"/>
          </rPr>
          <t>Carolina Isolda Peña Garduño:</t>
        </r>
        <r>
          <rPr>
            <sz val="9"/>
            <color indexed="81"/>
            <rFont val="Tahoma"/>
            <family val="2"/>
          </rPr>
          <t xml:space="preserve">
Se analiza la privacidad de la evidencia</t>
        </r>
      </text>
    </comment>
    <comment ref="P320" authorId="2" shapeId="0">
      <text>
        <r>
          <rPr>
            <b/>
            <sz val="9"/>
            <color indexed="81"/>
            <rFont val="Tahoma"/>
            <family val="2"/>
          </rPr>
          <t>Carolina Isolda Peña Garduño:</t>
        </r>
        <r>
          <rPr>
            <sz val="9"/>
            <color indexed="81"/>
            <rFont val="Tahoma"/>
            <family val="2"/>
          </rPr>
          <t xml:space="preserve">
Se analiza la privacidad de la evidencia
</t>
        </r>
      </text>
    </comment>
    <comment ref="S320" authorId="2" shapeId="0">
      <text>
        <r>
          <rPr>
            <b/>
            <sz val="9"/>
            <color indexed="81"/>
            <rFont val="Tahoma"/>
            <family val="2"/>
          </rPr>
          <t>Carolina Isolda Peña Garduño:</t>
        </r>
        <r>
          <rPr>
            <sz val="9"/>
            <color indexed="81"/>
            <rFont val="Tahoma"/>
            <family val="2"/>
          </rPr>
          <t xml:space="preserve">
La información aun no está disponible para su consulta
</t>
        </r>
      </text>
    </comment>
    <comment ref="V320" authorId="2" shapeId="0">
      <text>
        <r>
          <rPr>
            <b/>
            <sz val="9"/>
            <color indexed="81"/>
            <rFont val="Tahoma"/>
            <family val="2"/>
          </rPr>
          <t>Carolina Isolda Peña Garduño:</t>
        </r>
        <r>
          <rPr>
            <sz val="9"/>
            <color indexed="81"/>
            <rFont val="Tahoma"/>
            <family val="2"/>
          </rPr>
          <t xml:space="preserve">
La información aun no está disponible para su consulta
</t>
        </r>
      </text>
    </comment>
    <comment ref="S322" authorId="2"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V322" authorId="2"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V325" authorId="2" shapeId="0">
      <text>
        <r>
          <rPr>
            <b/>
            <sz val="9"/>
            <color indexed="81"/>
            <rFont val="Tahoma"/>
            <family val="2"/>
          </rPr>
          <t>Carolina Isolda Peña Garduño:</t>
        </r>
        <r>
          <rPr>
            <sz val="9"/>
            <color indexed="81"/>
            <rFont val="Tahoma"/>
            <family val="2"/>
          </rPr>
          <t xml:space="preserve">
la evidencia faltante se encuentra en proceso de captura</t>
        </r>
      </text>
    </comment>
    <comment ref="S332" authorId="0" shapeId="0">
      <text>
        <r>
          <rPr>
            <b/>
            <sz val="9"/>
            <color indexed="81"/>
            <rFont val="Tahoma"/>
            <family val="2"/>
          </rPr>
          <t>Myriam Hidekel Lima Vazquez:</t>
        </r>
        <r>
          <rPr>
            <sz val="9"/>
            <color indexed="81"/>
            <rFont val="Tahoma"/>
            <family val="2"/>
          </rPr>
          <t xml:space="preserve">
es el mismo excel que el indicador numero 328, donde puedo ver los 25 dictámenes ?</t>
        </r>
      </text>
    </comment>
    <comment ref="S341" authorId="0" shapeId="0">
      <text>
        <r>
          <rPr>
            <b/>
            <sz val="9"/>
            <color indexed="81"/>
            <rFont val="Tahoma"/>
            <family val="2"/>
          </rPr>
          <t>Myriam Hidekel Lima Vazquez:</t>
        </r>
        <r>
          <rPr>
            <sz val="9"/>
            <color indexed="81"/>
            <rFont val="Tahoma"/>
            <family val="2"/>
          </rPr>
          <t xml:space="preserve">
son 11 expedientes</t>
        </r>
      </text>
    </comment>
    <comment ref="S342" authorId="0" shapeId="0">
      <text>
        <r>
          <rPr>
            <b/>
            <sz val="9"/>
            <color indexed="81"/>
            <rFont val="Tahoma"/>
            <family val="2"/>
          </rPr>
          <t>Myriam Hidekel Lima Vazquez:</t>
        </r>
        <r>
          <rPr>
            <sz val="9"/>
            <color indexed="81"/>
            <rFont val="Tahoma"/>
            <family val="2"/>
          </rPr>
          <t xml:space="preserve">
en el elistado hay 7 expednientes</t>
        </r>
      </text>
    </comment>
    <comment ref="S343" authorId="0" shapeId="0">
      <text>
        <r>
          <rPr>
            <b/>
            <sz val="9"/>
            <color indexed="81"/>
            <rFont val="Tahoma"/>
            <family val="2"/>
          </rPr>
          <t>Myriam Hidekel Lima Vazquez:</t>
        </r>
        <r>
          <rPr>
            <sz val="9"/>
            <color indexed="81"/>
            <rFont val="Tahoma"/>
            <family val="2"/>
          </rPr>
          <t xml:space="preserve">
en el listado hay 8 </t>
        </r>
      </text>
    </comment>
    <comment ref="S345" authorId="0" shapeId="0">
      <text>
        <r>
          <rPr>
            <b/>
            <sz val="9"/>
            <color indexed="81"/>
            <rFont val="Tahoma"/>
            <family val="2"/>
          </rPr>
          <t>Myriam Hidekel Lima Vazquez:</t>
        </r>
        <r>
          <rPr>
            <sz val="9"/>
            <color indexed="81"/>
            <rFont val="Tahoma"/>
            <family val="2"/>
          </rPr>
          <t xml:space="preserve">
en el listado hay 15</t>
        </r>
      </text>
    </comment>
    <comment ref="S363" authorId="0" shapeId="0">
      <text>
        <r>
          <rPr>
            <b/>
            <sz val="9"/>
            <color indexed="81"/>
            <rFont val="Tahoma"/>
            <family val="2"/>
          </rPr>
          <t>Myriam Hidekel Lima Vazquez:</t>
        </r>
        <r>
          <rPr>
            <sz val="9"/>
            <color indexed="81"/>
            <rFont val="Tahoma"/>
            <family val="2"/>
          </rPr>
          <t xml:space="preserve">
no estan registrados los datos que estan en el drive
</t>
        </r>
      </text>
    </comment>
    <comment ref="S368" authorId="0" shapeId="0">
      <text>
        <r>
          <rPr>
            <b/>
            <sz val="9"/>
            <color indexed="81"/>
            <rFont val="Tahoma"/>
            <family val="2"/>
          </rPr>
          <t>Myriam Hidekel Lima Vazquez:</t>
        </r>
        <r>
          <rPr>
            <sz val="9"/>
            <color indexed="81"/>
            <rFont val="Tahoma"/>
            <family val="2"/>
          </rPr>
          <t xml:space="preserve">
de donde obtienen los 94 en el excel</t>
        </r>
      </text>
    </comment>
    <comment ref="S369" authorId="0" shapeId="0">
      <text>
        <r>
          <rPr>
            <b/>
            <sz val="9"/>
            <color indexed="81"/>
            <rFont val="Tahoma"/>
            <family val="2"/>
          </rPr>
          <t>Myriam Hidekel Lima Vazquez:</t>
        </r>
        <r>
          <rPr>
            <sz val="9"/>
            <color indexed="81"/>
            <rFont val="Tahoma"/>
            <family val="2"/>
          </rPr>
          <t xml:space="preserve">
de donde obtengo los 35</t>
        </r>
      </text>
    </comment>
    <comment ref="S376" authorId="0" shapeId="0">
      <text>
        <r>
          <rPr>
            <b/>
            <sz val="9"/>
            <color indexed="81"/>
            <rFont val="Tahoma"/>
            <family val="2"/>
          </rPr>
          <t>Myriam Hidekel Lima Vazquez:</t>
        </r>
        <r>
          <rPr>
            <sz val="9"/>
            <color indexed="81"/>
            <rFont val="Tahoma"/>
            <family val="2"/>
          </rPr>
          <t xml:space="preserve">
como salen los 79</t>
        </r>
      </text>
    </comment>
    <comment ref="S378" authorId="0" shapeId="0">
      <text>
        <r>
          <rPr>
            <b/>
            <sz val="9"/>
            <color indexed="81"/>
            <rFont val="Tahoma"/>
            <family val="2"/>
          </rPr>
          <t>Myriam Hidekel Lima Vazquez:</t>
        </r>
        <r>
          <rPr>
            <sz val="9"/>
            <color indexed="81"/>
            <rFont val="Tahoma"/>
            <family val="2"/>
          </rPr>
          <t xml:space="preserve">
se cuentam 38 en el excel</t>
        </r>
      </text>
    </comment>
    <comment ref="I380" authorId="0" shapeId="0">
      <text>
        <r>
          <rPr>
            <b/>
            <sz val="9"/>
            <color indexed="81"/>
            <rFont val="Tahoma"/>
            <family val="2"/>
          </rPr>
          <t>Myriam Hidekel Lima Vazquez:</t>
        </r>
        <r>
          <rPr>
            <sz val="9"/>
            <color indexed="81"/>
            <rFont val="Tahoma"/>
            <family val="2"/>
          </rPr>
          <t xml:space="preserve">
en el formato enviado de febrero viene 5 e 5 pero en el exel de evidencias vienen 4 de 4</t>
        </r>
      </text>
    </comment>
    <comment ref="S380" authorId="0" shapeId="0">
      <text>
        <r>
          <rPr>
            <b/>
            <sz val="9"/>
            <color indexed="81"/>
            <rFont val="Tahoma"/>
            <family val="2"/>
          </rPr>
          <t>Myriam Hidekel Lima Vazquez:</t>
        </r>
        <r>
          <rPr>
            <sz val="9"/>
            <color indexed="81"/>
            <rFont val="Tahoma"/>
            <family val="2"/>
          </rPr>
          <t xml:space="preserve">
en el excel salen 4 de abril</t>
        </r>
      </text>
    </comment>
    <comment ref="H381" authorId="0" shapeId="0">
      <text>
        <r>
          <rPr>
            <b/>
            <sz val="9"/>
            <color indexed="81"/>
            <rFont val="Tahoma"/>
            <family val="2"/>
          </rPr>
          <t>Myriam Hidekel Lima Vazquez:</t>
        </r>
        <r>
          <rPr>
            <sz val="9"/>
            <color indexed="81"/>
            <rFont val="Tahoma"/>
            <family val="2"/>
          </rPr>
          <t xml:space="preserve">
en form feb viene 6, en evidencia viene 7</t>
        </r>
      </text>
    </comment>
    <comment ref="S388" authorId="0" shapeId="0">
      <text>
        <r>
          <rPr>
            <b/>
            <sz val="9"/>
            <color indexed="81"/>
            <rFont val="Tahoma"/>
            <family val="2"/>
          </rPr>
          <t>Myriam Hidekel Lima Vazquez:</t>
        </r>
        <r>
          <rPr>
            <sz val="9"/>
            <color indexed="81"/>
            <rFont val="Tahoma"/>
            <family val="2"/>
          </rPr>
          <t xml:space="preserve">
en el excel viene un total de 199 arboles
</t>
        </r>
      </text>
    </comment>
    <comment ref="H419" authorId="0" shapeId="0">
      <text>
        <r>
          <rPr>
            <b/>
            <sz val="9"/>
            <color indexed="81"/>
            <rFont val="Tahoma"/>
            <family val="2"/>
          </rPr>
          <t>Myriam Hidekel Lima Vazquez:</t>
        </r>
        <r>
          <rPr>
            <sz val="9"/>
            <color indexed="81"/>
            <rFont val="Tahoma"/>
            <family val="2"/>
          </rPr>
          <t xml:space="preserve">
no tocaba pero se realizo 
</t>
        </r>
      </text>
    </comment>
    <comment ref="H424" authorId="3" shapeId="0">
      <text>
        <r>
          <rPr>
            <sz val="11"/>
            <color theme="1"/>
            <rFont val="Calibri"/>
            <family val="2"/>
            <scheme val="minor"/>
          </rPr>
          <t>======
ID#AAAAuZl8uPA
Rogelio Fayd Martínez Torres    (2023-03-31 23:30:50)
En respuesta de su comentario, en la evidencia la columna de estatus se cuentan las que tengan la denominación concluidas y notificación, las restantes no, por lo que corresponde a 13.</t>
        </r>
      </text>
    </comment>
    <comment ref="K429" authorId="0" shapeId="0">
      <text>
        <r>
          <rPr>
            <b/>
            <sz val="9"/>
            <color indexed="81"/>
            <rFont val="Tahoma"/>
            <family val="2"/>
          </rPr>
          <t>Myriam Hidekel Lima Vazquez:</t>
        </r>
        <r>
          <rPr>
            <sz val="9"/>
            <color indexed="81"/>
            <rFont val="Tahoma"/>
            <family val="2"/>
          </rPr>
          <t xml:space="preserve">
se puso de acuerdo a la evidencia que presentaron</t>
        </r>
      </text>
    </comment>
    <comment ref="I433" authorId="3" shapeId="0">
      <text>
        <r>
          <rPr>
            <sz val="11"/>
            <color theme="1"/>
            <rFont val="Calibri"/>
            <family val="2"/>
            <scheme val="minor"/>
          </rPr>
          <t>======
ID#AAAAr_cIIlg
Rogelio Fayd Martínez Torres    (2023-03-29 18:05:34)
Se cambio a cantidad en lugar de porcentaje que era 100%.</t>
        </r>
      </text>
    </comment>
    <comment ref="L433" authorId="3" shapeId="0">
      <text>
        <r>
          <rPr>
            <sz val="11"/>
            <color theme="1"/>
            <rFont val="Calibri"/>
            <family val="2"/>
            <scheme val="minor"/>
          </rPr>
          <t>======
ID#AAAAr_cIIlk
Rogelio Fayd Martínez Torres    (2023-03-29 18:05:59)
Se cambio a cantidad en lugar de porcentaje que era 100%</t>
        </r>
      </text>
    </comment>
    <comment ref="K435" authorId="3" shapeId="0">
      <text>
        <r>
          <rPr>
            <sz val="11"/>
            <color theme="1"/>
            <rFont val="Calibri"/>
            <family val="2"/>
            <scheme val="minor"/>
          </rPr>
          <t>======
ID#AAAAqzE2rAU
Susana Dolores Gandara Galaviz    (2023-03-06 17:21:59)
Subir el medio de verificación una vez que lo haya compartido la enlace. Oficios de contestación</t>
        </r>
      </text>
    </comment>
    <comment ref="O437" authorId="4" shapeId="0">
      <text>
        <r>
          <rPr>
            <b/>
            <sz val="9"/>
            <color indexed="81"/>
            <rFont val="Tahoma"/>
            <family val="2"/>
          </rPr>
          <t>User:</t>
        </r>
        <r>
          <rPr>
            <sz val="9"/>
            <color indexed="81"/>
            <rFont val="Tahoma"/>
            <family val="2"/>
          </rPr>
          <t xml:space="preserve">
Tomando el cuenta el método de calculo: (Total de apoyos brindados conforme a lo dispuesto en reglas de operación/Total de solicitudes de apoyos aprobadas) *100                                                                                                                 *Nota: Los apoyos son otorgados conforme a lo dispuesto en las reglas de operación para el ejercicio del recurso y la designación del recurso
Aún no se ha recibido alguna solicitud de apoyo, asímismo, las reglas de operación aún no han sido aprobadas</t>
        </r>
      </text>
    </comment>
    <comment ref="S439" authorId="0" shapeId="0">
      <text>
        <r>
          <rPr>
            <b/>
            <sz val="9"/>
            <color indexed="81"/>
            <rFont val="Tahoma"/>
            <family val="2"/>
          </rPr>
          <t>Myriam Hidekel Lima Vazquez:</t>
        </r>
        <r>
          <rPr>
            <sz val="9"/>
            <color indexed="81"/>
            <rFont val="Tahoma"/>
            <family val="2"/>
          </rPr>
          <t xml:space="preserve">
de donde salen las 434?</t>
        </r>
      </text>
    </comment>
    <comment ref="N440" authorId="4" shapeId="0">
      <text>
        <r>
          <rPr>
            <b/>
            <sz val="9"/>
            <color indexed="81"/>
            <rFont val="Tahoma"/>
            <family val="2"/>
          </rPr>
          <t>User:</t>
        </r>
        <r>
          <rPr>
            <sz val="9"/>
            <color indexed="81"/>
            <rFont val="Tahoma"/>
            <family val="2"/>
          </rPr>
          <t xml:space="preserve">
No se tomaron en cuenta 200 registras que estaban duplicados. 
Se toma filtro del período de corte 20/02/2023 al 16/03/2023 con los servicios registrados de:
Somatometria, presión arterial, medicina general y consulta general.
Tipo de apoyo y servicio 1=2,154 atenciones
Tipo de apoyo 2=1817
Tipo de apoyo 3=9
Tipo de apoyo 4=9
Tipo de apoyo= 5
Total=3994</t>
        </r>
      </text>
    </comment>
    <comment ref="S440" authorId="0" shapeId="0">
      <text>
        <r>
          <rPr>
            <b/>
            <sz val="9"/>
            <color indexed="81"/>
            <rFont val="Tahoma"/>
            <family val="2"/>
          </rPr>
          <t>Myriam Hidekel Lima Vazquez:</t>
        </r>
        <r>
          <rPr>
            <sz val="9"/>
            <color indexed="81"/>
            <rFont val="Tahoma"/>
            <family val="2"/>
          </rPr>
          <t xml:space="preserve">
a mi la suma me da 2442, esta bien? </t>
        </r>
      </text>
    </comment>
    <comment ref="M443" authorId="4" shapeId="0">
      <text>
        <r>
          <rPr>
            <b/>
            <sz val="9"/>
            <color indexed="81"/>
            <rFont val="Tahoma"/>
            <family val="2"/>
          </rPr>
          <t>User:</t>
        </r>
        <r>
          <rPr>
            <sz val="9"/>
            <color indexed="81"/>
            <rFont val="Tahoma"/>
            <family val="2"/>
          </rPr>
          <t xml:space="preserve">
Pendiente subir evidencia el lunes 03/03/2023</t>
        </r>
      </text>
    </comment>
    <comment ref="V444" authorId="0" shapeId="0">
      <text>
        <r>
          <rPr>
            <b/>
            <sz val="9"/>
            <color indexed="81"/>
            <rFont val="Tahoma"/>
            <family val="2"/>
          </rPr>
          <t>Myriam Hidekel Lima Vazquez:</t>
        </r>
        <r>
          <rPr>
            <sz val="9"/>
            <color indexed="81"/>
            <rFont val="Tahoma"/>
            <family val="2"/>
          </rPr>
          <t xml:space="preserve">
hay 4 minutas en el PDF</t>
        </r>
      </text>
    </comment>
    <comment ref="S450" authorId="0" shapeId="0">
      <text>
        <r>
          <rPr>
            <b/>
            <sz val="9"/>
            <color indexed="81"/>
            <rFont val="Tahoma"/>
            <family val="2"/>
          </rPr>
          <t>Myriam Hidekel Lima Vazquez:</t>
        </r>
        <r>
          <rPr>
            <sz val="9"/>
            <color indexed="81"/>
            <rFont val="Tahoma"/>
            <family val="2"/>
          </rPr>
          <t xml:space="preserve">
como sacan el dato en la evidencia? </t>
        </r>
      </text>
    </comment>
    <comment ref="S451" authorId="0" shapeId="0">
      <text>
        <r>
          <rPr>
            <b/>
            <sz val="9"/>
            <color indexed="81"/>
            <rFont val="Tahoma"/>
            <family val="2"/>
          </rPr>
          <t>Myriam Hidekel Lima Vazquez:</t>
        </r>
        <r>
          <rPr>
            <sz val="9"/>
            <color indexed="81"/>
            <rFont val="Tahoma"/>
            <family val="2"/>
          </rPr>
          <t xml:space="preserve">
como sacan el dato en la evidencia? </t>
        </r>
      </text>
    </comment>
    <comment ref="K452" authorId="3" shapeId="0">
      <text>
        <r>
          <rPr>
            <sz val="11"/>
            <color theme="1"/>
            <rFont val="Calibri"/>
            <family val="2"/>
            <scheme val="minor"/>
          </rPr>
          <t>======
ID#AAAAsanDv7c
Susana Dolores Gandara Galaviz    (2023-03-06 22:23:03)
PEP-SEJ:
Este es un indicador trimestral, tiene meta programada en el mes de marzo según lo comprometido en POA</t>
        </r>
      </text>
    </comment>
    <comment ref="K479" authorId="5" shapeId="0">
      <text>
        <r>
          <rPr>
            <b/>
            <sz val="9"/>
            <color indexed="81"/>
            <rFont val="Tahoma"/>
            <family val="2"/>
          </rPr>
          <t>Perla Ivonne Carlos Urdiales:</t>
        </r>
        <r>
          <rPr>
            <sz val="9"/>
            <color indexed="81"/>
            <rFont val="Tahoma"/>
            <family val="2"/>
          </rPr>
          <t xml:space="preserve">
Se anexa informe
</t>
        </r>
      </text>
    </comment>
    <comment ref="U487" authorId="5" shapeId="0">
      <text>
        <r>
          <rPr>
            <b/>
            <sz val="9"/>
            <color indexed="81"/>
            <rFont val="Tahoma"/>
            <family val="2"/>
          </rPr>
          <t>Perla Ivonne Carlos Urdiales:</t>
        </r>
        <r>
          <rPr>
            <sz val="9"/>
            <color indexed="81"/>
            <rFont val="Tahoma"/>
            <family val="2"/>
          </rPr>
          <t xml:space="preserve">
El área de Infancia solicito la modificacion por wsp a Planeación</t>
        </r>
      </text>
    </comment>
    <comment ref="K488" authorId="0" shapeId="0">
      <text>
        <r>
          <rPr>
            <b/>
            <sz val="9"/>
            <color indexed="81"/>
            <rFont val="Tahoma"/>
            <family val="2"/>
          </rPr>
          <t>Myriam Hidekel Lima Vazquez:</t>
        </r>
        <r>
          <rPr>
            <sz val="9"/>
            <color indexed="81"/>
            <rFont val="Tahoma"/>
            <family val="2"/>
          </rPr>
          <t xml:space="preserve">
Ya se agregó evidencia
Ind 485 al 489
</t>
        </r>
      </text>
    </comment>
    <comment ref="K489" authorId="0" shapeId="0">
      <text>
        <r>
          <rPr>
            <b/>
            <sz val="9"/>
            <color indexed="81"/>
            <rFont val="Tahoma"/>
            <family val="2"/>
          </rPr>
          <t>Myriam Hidekel Lima Vazquez:</t>
        </r>
        <r>
          <rPr>
            <sz val="9"/>
            <color indexed="81"/>
            <rFont val="Tahoma"/>
            <family val="2"/>
          </rPr>
          <t xml:space="preserve">
NO HAY EVIDENCIA EN DRIVE</t>
        </r>
      </text>
    </comment>
    <comment ref="K490" authorId="0" shapeId="0">
      <text>
        <r>
          <rPr>
            <b/>
            <sz val="9"/>
            <color indexed="81"/>
            <rFont val="Tahoma"/>
            <family val="2"/>
          </rPr>
          <t>Myriam Hidekel Lima Vazquez:</t>
        </r>
        <r>
          <rPr>
            <sz val="9"/>
            <color indexed="81"/>
            <rFont val="Tahoma"/>
            <family val="2"/>
          </rPr>
          <t xml:space="preserve">
NO HAY EVIDENCIA EN DRIVE</t>
        </r>
      </text>
    </comment>
    <comment ref="K491" authorId="0" shapeId="0">
      <text>
        <r>
          <rPr>
            <b/>
            <sz val="9"/>
            <color indexed="81"/>
            <rFont val="Tahoma"/>
            <family val="2"/>
          </rPr>
          <t>Myriam Hidekel Lima Vazquez:</t>
        </r>
        <r>
          <rPr>
            <sz val="9"/>
            <color indexed="81"/>
            <rFont val="Tahoma"/>
            <family val="2"/>
          </rPr>
          <t xml:space="preserve">
NO HAY EVIDENCIA EN DRIVE</t>
        </r>
      </text>
    </comment>
    <comment ref="K492" authorId="0" shapeId="0">
      <text>
        <r>
          <rPr>
            <b/>
            <sz val="9"/>
            <color indexed="81"/>
            <rFont val="Tahoma"/>
            <family val="2"/>
          </rPr>
          <t>Myriam Hidekel Lima Vazquez:</t>
        </r>
        <r>
          <rPr>
            <sz val="9"/>
            <color indexed="81"/>
            <rFont val="Tahoma"/>
            <family val="2"/>
          </rPr>
          <t xml:space="preserve">
NO HAY EVIDENCIA EN DRIVE</t>
        </r>
      </text>
    </comment>
    <comment ref="Q510" authorId="5" shapeId="0">
      <text>
        <r>
          <rPr>
            <b/>
            <sz val="9"/>
            <color indexed="81"/>
            <rFont val="Tahoma"/>
            <family val="2"/>
          </rPr>
          <t>Perla Ivonne Carlos Urdiales:</t>
        </r>
        <r>
          <rPr>
            <sz val="9"/>
            <color indexed="81"/>
            <rFont val="Tahoma"/>
            <family val="2"/>
          </rPr>
          <t xml:space="preserve">
Una brigada se realizó en marzo, pero no la reportaron hasta abril</t>
        </r>
      </text>
    </comment>
    <comment ref="V513" authorId="0" shapeId="0">
      <text>
        <r>
          <rPr>
            <b/>
            <sz val="9"/>
            <color indexed="81"/>
            <rFont val="Tahoma"/>
            <family val="2"/>
          </rPr>
          <t>Myriam Hidekel Lima Vazquez:</t>
        </r>
        <r>
          <rPr>
            <sz val="9"/>
            <color indexed="81"/>
            <rFont val="Tahoma"/>
            <family val="2"/>
          </rPr>
          <t xml:space="preserve">
los pdfs dan mas, cuales son los que corresponden a esta evidencia?</t>
        </r>
      </text>
    </comment>
    <comment ref="V516" authorId="0" shapeId="0">
      <text>
        <r>
          <rPr>
            <b/>
            <sz val="9"/>
            <color indexed="81"/>
            <rFont val="Tahoma"/>
            <family val="2"/>
          </rPr>
          <t>Myriam Hidekel Lima Vazquez:</t>
        </r>
        <r>
          <rPr>
            <sz val="9"/>
            <color indexed="81"/>
            <rFont val="Tahoma"/>
            <family val="2"/>
          </rPr>
          <t xml:space="preserve">
de donde salen las 182, hago la suma y no sale esa cantidad</t>
        </r>
      </text>
    </comment>
    <comment ref="K518" authorId="0" shapeId="0">
      <text>
        <r>
          <rPr>
            <b/>
            <sz val="9"/>
            <color indexed="81"/>
            <rFont val="Tahoma"/>
            <family val="2"/>
          </rPr>
          <t>Myriam Hidekel Lima Vazquez:</t>
        </r>
        <r>
          <rPr>
            <sz val="9"/>
            <color indexed="81"/>
            <rFont val="Tahoma"/>
            <family val="2"/>
          </rPr>
          <t xml:space="preserve">
Es 1 reporte
</t>
        </r>
      </text>
    </comment>
    <comment ref="V519" authorId="0" shapeId="0">
      <text>
        <r>
          <rPr>
            <b/>
            <sz val="9"/>
            <color indexed="81"/>
            <rFont val="Tahoma"/>
            <family val="2"/>
          </rPr>
          <t>Myriam Hidekel Lima Vazquez:</t>
        </r>
        <r>
          <rPr>
            <sz val="9"/>
            <color indexed="81"/>
            <rFont val="Tahoma"/>
            <family val="2"/>
          </rPr>
          <t xml:space="preserve">
si a la suma total se le restan los rechazados y vencidos, da a 341, cual es el correcto?</t>
        </r>
      </text>
    </comment>
    <comment ref="K521" authorId="0" shapeId="0">
      <text>
        <r>
          <rPr>
            <b/>
            <sz val="9"/>
            <color indexed="81"/>
            <rFont val="Tahoma"/>
            <family val="2"/>
          </rPr>
          <t>Myriam Hidekel Lima Vazquez:</t>
        </r>
        <r>
          <rPr>
            <sz val="9"/>
            <color indexed="81"/>
            <rFont val="Tahoma"/>
            <family val="2"/>
          </rPr>
          <t xml:space="preserve">
Si son 2, anexo evidencia
</t>
        </r>
      </text>
    </comment>
    <comment ref="V522" authorId="0" shapeId="0">
      <text>
        <r>
          <rPr>
            <b/>
            <sz val="9"/>
            <color indexed="81"/>
            <rFont val="Tahoma"/>
            <family val="2"/>
          </rPr>
          <t>Myriam Hidekel Lima Vazquez:</t>
        </r>
        <r>
          <rPr>
            <sz val="9"/>
            <color indexed="81"/>
            <rFont val="Tahoma"/>
            <family val="2"/>
          </rPr>
          <t xml:space="preserve">
sumo 84 no 217, cual es correcto?</t>
        </r>
      </text>
    </comment>
    <comment ref="E523" authorId="0" shapeId="0">
      <text>
        <r>
          <rPr>
            <b/>
            <sz val="9"/>
            <color indexed="81"/>
            <rFont val="Tahoma"/>
            <family val="2"/>
          </rPr>
          <t>Myriam Hidekel Lima Vazquez:</t>
        </r>
        <r>
          <rPr>
            <sz val="9"/>
            <color indexed="81"/>
            <rFont val="Tahoma"/>
            <family val="2"/>
          </rPr>
          <t xml:space="preserve">
duda de donde salen los 10</t>
        </r>
      </text>
    </comment>
    <comment ref="H523" authorId="0" shapeId="0">
      <text>
        <r>
          <rPr>
            <b/>
            <sz val="9"/>
            <color indexed="81"/>
            <rFont val="Tahoma"/>
            <family val="2"/>
          </rPr>
          <t>Myriam Hidekel Lima Vazquez:</t>
        </r>
        <r>
          <rPr>
            <sz val="9"/>
            <color indexed="81"/>
            <rFont val="Tahoma"/>
            <family val="2"/>
          </rPr>
          <t xml:space="preserve">
en enero pusieron 15</t>
        </r>
      </text>
    </comment>
    <comment ref="I523" authorId="0" shapeId="0">
      <text>
        <r>
          <rPr>
            <b/>
            <sz val="9"/>
            <color indexed="81"/>
            <rFont val="Tahoma"/>
            <family val="2"/>
          </rPr>
          <t>Myriam Hidekel Lima Vazquez:</t>
        </r>
        <r>
          <rPr>
            <sz val="9"/>
            <color indexed="81"/>
            <rFont val="Tahoma"/>
            <family val="2"/>
          </rPr>
          <t xml:space="preserve">
en enero pusieron 21</t>
        </r>
      </text>
    </comment>
    <comment ref="V523" authorId="0" shapeId="0">
      <text>
        <r>
          <rPr>
            <b/>
            <sz val="9"/>
            <color indexed="81"/>
            <rFont val="Tahoma"/>
            <family val="2"/>
          </rPr>
          <t>Myriam Hidekel Lima Vazquez:</t>
        </r>
        <r>
          <rPr>
            <sz val="9"/>
            <color indexed="81"/>
            <rFont val="Tahoma"/>
            <family val="2"/>
          </rPr>
          <t xml:space="preserve">
me dan 32 no 61</t>
        </r>
      </text>
    </comment>
    <comment ref="H524" authorId="0" shapeId="0">
      <text>
        <r>
          <rPr>
            <b/>
            <sz val="9"/>
            <color indexed="81"/>
            <rFont val="Tahoma"/>
            <family val="2"/>
          </rPr>
          <t>Myriam Hidekel Lima Vazquez:</t>
        </r>
        <r>
          <rPr>
            <sz val="9"/>
            <color indexed="81"/>
            <rFont val="Tahoma"/>
            <family val="2"/>
          </rPr>
          <t xml:space="preserve">
agregar mas evidencia</t>
        </r>
      </text>
    </comment>
    <comment ref="V524" authorId="0" shapeId="0">
      <text>
        <r>
          <rPr>
            <b/>
            <sz val="9"/>
            <color indexed="81"/>
            <rFont val="Tahoma"/>
            <family val="2"/>
          </rPr>
          <t>Myriam Hidekel Lima Vazquez:</t>
        </r>
        <r>
          <rPr>
            <sz val="9"/>
            <color indexed="81"/>
            <rFont val="Tahoma"/>
            <family val="2"/>
          </rPr>
          <t xml:space="preserve">
NO CONCUERDA CON EL PDF DE EVIDENCIAS</t>
        </r>
      </text>
    </comment>
    <comment ref="H525" authorId="0" shapeId="0">
      <text>
        <r>
          <rPr>
            <b/>
            <sz val="9"/>
            <color indexed="81"/>
            <rFont val="Tahoma"/>
            <family val="2"/>
          </rPr>
          <t>Myriam Hidekel Lima Vazquez:</t>
        </r>
        <r>
          <rPr>
            <sz val="9"/>
            <color indexed="81"/>
            <rFont val="Tahoma"/>
            <family val="2"/>
          </rPr>
          <t xml:space="preserve">
duda, porque 10?</t>
        </r>
      </text>
    </comment>
    <comment ref="V527" authorId="0" shapeId="0">
      <text>
        <r>
          <rPr>
            <b/>
            <sz val="9"/>
            <color indexed="81"/>
            <rFont val="Tahoma"/>
            <family val="2"/>
          </rPr>
          <t>Myriam Hidekel Lima Vazquez:</t>
        </r>
        <r>
          <rPr>
            <sz val="9"/>
            <color indexed="81"/>
            <rFont val="Tahoma"/>
            <family val="2"/>
          </rPr>
          <t xml:space="preserve">
COMO SALEN LAS 163?</t>
        </r>
      </text>
    </comment>
    <comment ref="E528" authorId="5" shapeId="0">
      <text>
        <r>
          <rPr>
            <b/>
            <sz val="9"/>
            <color indexed="81"/>
            <rFont val="Tahoma"/>
            <family val="2"/>
          </rPr>
          <t>Perla Ivonne Carlos Urdiales:</t>
        </r>
        <r>
          <rPr>
            <sz val="9"/>
            <color indexed="81"/>
            <rFont val="Tahoma"/>
            <family val="2"/>
          </rPr>
          <t xml:space="preserve">
El cumplimiento del plan se hará en septiembre.</t>
        </r>
      </text>
    </comment>
    <comment ref="K579" authorId="0" shapeId="0">
      <text>
        <r>
          <rPr>
            <b/>
            <sz val="9"/>
            <color indexed="81"/>
            <rFont val="Tahoma"/>
            <family val="2"/>
          </rPr>
          <t>Myriam Hidekel Lima Vazquez:</t>
        </r>
        <r>
          <rPr>
            <sz val="9"/>
            <color indexed="81"/>
            <rFont val="Tahoma"/>
            <family val="2"/>
          </rPr>
          <t xml:space="preserve">
30 niños </t>
        </r>
      </text>
    </comment>
    <comment ref="K581" authorId="0" shapeId="0">
      <text>
        <r>
          <rPr>
            <b/>
            <sz val="9"/>
            <color indexed="81"/>
            <rFont val="Tahoma"/>
            <family val="2"/>
          </rPr>
          <t>Myriam Hidekel Lima Vazquez:</t>
        </r>
        <r>
          <rPr>
            <sz val="9"/>
            <color indexed="81"/>
            <rFont val="Tahoma"/>
            <family val="2"/>
          </rPr>
          <t xml:space="preserve">
no encuentro su evidencia </t>
        </r>
      </text>
    </comment>
    <comment ref="L583" authorId="0" shapeId="0">
      <text>
        <r>
          <rPr>
            <b/>
            <sz val="9"/>
            <color indexed="81"/>
            <rFont val="Tahoma"/>
            <family val="2"/>
          </rPr>
          <t>Myriam Hidekel Lima Vazquez:</t>
        </r>
        <r>
          <rPr>
            <sz val="9"/>
            <color indexed="81"/>
            <rFont val="Tahoma"/>
            <family val="2"/>
          </rPr>
          <t xml:space="preserve">
cual es el nuevo calendrio?</t>
        </r>
      </text>
    </comment>
    <comment ref="K598" authorId="0" shapeId="0">
      <text>
        <r>
          <rPr>
            <b/>
            <sz val="9"/>
            <color indexed="81"/>
            <rFont val="Tahoma"/>
            <family val="2"/>
          </rPr>
          <t>Myriam Hidekel Lima Vazquez:</t>
        </r>
        <r>
          <rPr>
            <sz val="9"/>
            <color indexed="81"/>
            <rFont val="Tahoma"/>
            <family val="2"/>
          </rPr>
          <t xml:space="preserve">
se hicieron 3 acti según evidencia, no 2</t>
        </r>
      </text>
    </comment>
    <comment ref="L599" authorId="0" shapeId="0">
      <text>
        <r>
          <rPr>
            <b/>
            <sz val="9"/>
            <color indexed="81"/>
            <rFont val="Tahoma"/>
            <family val="2"/>
          </rPr>
          <t>Myriam Hidekel Lima Vazquez:</t>
        </r>
        <r>
          <rPr>
            <sz val="9"/>
            <color indexed="81"/>
            <rFont val="Tahoma"/>
            <family val="2"/>
          </rPr>
          <t xml:space="preserve">
 los 2 que estan en calendario</t>
        </r>
      </text>
    </comment>
    <comment ref="U599" authorId="0" shapeId="0">
      <text>
        <r>
          <rPr>
            <b/>
            <sz val="9"/>
            <color indexed="81"/>
            <rFont val="Tahoma"/>
            <family val="2"/>
          </rPr>
          <t>Myriam Hidekel Lima Vazquez:</t>
        </r>
        <r>
          <rPr>
            <sz val="9"/>
            <color indexed="81"/>
            <rFont val="Tahoma"/>
            <family val="2"/>
          </rPr>
          <t xml:space="preserve">
 los 2 que estan en calendario</t>
        </r>
      </text>
    </comment>
    <comment ref="X599" authorId="0" shapeId="0">
      <text>
        <r>
          <rPr>
            <b/>
            <sz val="9"/>
            <color indexed="81"/>
            <rFont val="Tahoma"/>
            <family val="2"/>
          </rPr>
          <t>Myriam Hidekel Lima Vazquez:</t>
        </r>
        <r>
          <rPr>
            <sz val="9"/>
            <color indexed="81"/>
            <rFont val="Tahoma"/>
            <family val="2"/>
          </rPr>
          <t xml:space="preserve">
 los 2 que estan en calendario</t>
        </r>
      </text>
    </comment>
    <comment ref="L610" authorId="0" shapeId="0">
      <text>
        <r>
          <rPr>
            <b/>
            <sz val="9"/>
            <color indexed="81"/>
            <rFont val="Tahoma"/>
            <family val="2"/>
          </rPr>
          <t>Myriam Hidekel Lima Vazquez:</t>
        </r>
        <r>
          <rPr>
            <sz val="9"/>
            <color indexed="81"/>
            <rFont val="Tahoma"/>
            <family val="2"/>
          </rPr>
          <t xml:space="preserve">
ellos ponen 2 en vez de 5 que es lo que esta en el calendario</t>
        </r>
      </text>
    </comment>
    <comment ref="K613" authorId="0" shapeId="0">
      <text>
        <r>
          <rPr>
            <b/>
            <sz val="9"/>
            <color indexed="81"/>
            <rFont val="Tahoma"/>
            <family val="2"/>
          </rPr>
          <t>Myriam Hidekel Lima Vazquez:</t>
        </r>
        <r>
          <rPr>
            <sz val="9"/>
            <color indexed="81"/>
            <rFont val="Tahoma"/>
            <family val="2"/>
          </rPr>
          <t xml:space="preserve">
de donde salen no hace match con la evidencia</t>
        </r>
      </text>
    </comment>
    <comment ref="K614" authorId="0" shapeId="0">
      <text>
        <r>
          <rPr>
            <b/>
            <sz val="9"/>
            <color indexed="81"/>
            <rFont val="Tahoma"/>
            <family val="2"/>
          </rPr>
          <t>Myriam Hidekel Lima Vazquez:</t>
        </r>
        <r>
          <rPr>
            <sz val="9"/>
            <color indexed="81"/>
            <rFont val="Tahoma"/>
            <family val="2"/>
          </rPr>
          <t xml:space="preserve">
no hay evidencia en la carpeta</t>
        </r>
      </text>
    </comment>
    <comment ref="S624" authorId="0" shapeId="0">
      <text>
        <r>
          <rPr>
            <b/>
            <sz val="9"/>
            <color indexed="81"/>
            <rFont val="Tahoma"/>
            <family val="2"/>
          </rPr>
          <t>Myriam Hidekel Lima Vazquez:</t>
        </r>
        <r>
          <rPr>
            <sz val="9"/>
            <color indexed="81"/>
            <rFont val="Tahoma"/>
            <family val="2"/>
          </rPr>
          <t xml:space="preserve">
solo hay un oficio con el mes de abril, los demás son afebrero y marzo pero en total son 4 oficios</t>
        </r>
      </text>
    </comment>
    <comment ref="S633" authorId="0" shapeId="0">
      <text>
        <r>
          <rPr>
            <b/>
            <sz val="9"/>
            <color indexed="81"/>
            <rFont val="Tahoma"/>
            <family val="2"/>
          </rPr>
          <t>Myriam Hidekel Lima Vazquez:</t>
        </r>
        <r>
          <rPr>
            <sz val="9"/>
            <color indexed="81"/>
            <rFont val="Tahoma"/>
            <family val="2"/>
          </rPr>
          <t xml:space="preserve">
duda, en la evidencia me dan listas de asistencia, cuales son las 3 intervenciones? </t>
        </r>
      </text>
    </comment>
  </commentList>
</comments>
</file>

<file path=xl/comments2.xml><?xml version="1.0" encoding="utf-8"?>
<comments xmlns="http://schemas.openxmlformats.org/spreadsheetml/2006/main">
  <authors>
    <author>Myriam Hidekel Lima Vazquez</author>
    <author>Oficina Comisario</author>
    <author>Gerardo Fabian Martinez Maldonado</author>
    <author>Carolina Isolda Peña Garduño</author>
    <author/>
    <author>User</author>
    <author>Perla Ivonne Carlos Urdiales</author>
    <author>Fatima Selene Garcia Ramirez</author>
  </authors>
  <commentList>
    <comment ref="E5" authorId="0" shapeId="0">
      <text>
        <r>
          <rPr>
            <b/>
            <sz val="9"/>
            <color indexed="81"/>
            <rFont val="Tahoma"/>
            <family val="2"/>
          </rPr>
          <t>Myriam Hidekel Lima Vazquez:</t>
        </r>
        <r>
          <rPr>
            <sz val="9"/>
            <color indexed="81"/>
            <rFont val="Tahoma"/>
            <family val="2"/>
          </rPr>
          <t xml:space="preserve">
duda, de donde sale el resultado</t>
        </r>
      </text>
    </comment>
    <comment ref="M5" authorId="0" shapeId="0">
      <text>
        <r>
          <rPr>
            <b/>
            <sz val="9"/>
            <color indexed="81"/>
            <rFont val="Tahoma"/>
            <family val="2"/>
          </rPr>
          <t>Myriam Hidekel Lima Vazquez:</t>
        </r>
        <r>
          <rPr>
            <sz val="9"/>
            <color indexed="81"/>
            <rFont val="Tahoma"/>
            <family val="2"/>
          </rPr>
          <t xml:space="preserve">
duda de donde salen del indicador 2 al 5</t>
        </r>
      </text>
    </comment>
    <comment ref="U7" authorId="0" shapeId="0">
      <text>
        <r>
          <rPr>
            <b/>
            <sz val="9"/>
            <color indexed="81"/>
            <rFont val="Tahoma"/>
            <family val="2"/>
          </rPr>
          <t>Myriam Hidekel Lima Vazquez:</t>
        </r>
        <r>
          <rPr>
            <sz val="9"/>
            <color indexed="81"/>
            <rFont val="Tahoma"/>
            <family val="2"/>
          </rPr>
          <t xml:space="preserve">
donde se ve el resultado en la presentación? 
</t>
        </r>
      </text>
    </comment>
    <comment ref="U8" authorId="0" shapeId="0">
      <text>
        <r>
          <rPr>
            <b/>
            <sz val="9"/>
            <color indexed="81"/>
            <rFont val="Tahoma"/>
            <family val="2"/>
          </rPr>
          <t>Myriam Hidekel Lima Vazquez:</t>
        </r>
        <r>
          <rPr>
            <sz val="9"/>
            <color indexed="81"/>
            <rFont val="Tahoma"/>
            <family val="2"/>
          </rPr>
          <t xml:space="preserve">
donde se ve el resultado en la presentación? 
</t>
        </r>
      </text>
    </comment>
    <comment ref="U10" authorId="0" shapeId="0">
      <text>
        <r>
          <rPr>
            <b/>
            <sz val="9"/>
            <color indexed="81"/>
            <rFont val="Tahoma"/>
            <family val="2"/>
          </rPr>
          <t>Myriam Hidekel Lima Vazquez:</t>
        </r>
        <r>
          <rPr>
            <sz val="9"/>
            <color indexed="81"/>
            <rFont val="Tahoma"/>
            <family val="2"/>
          </rPr>
          <t xml:space="preserve">
venían 332 y en la evidencia 322</t>
        </r>
      </text>
    </comment>
    <comment ref="M11" authorId="0" shapeId="0">
      <text>
        <r>
          <rPr>
            <b/>
            <sz val="9"/>
            <color indexed="81"/>
            <rFont val="Tahoma"/>
            <family val="2"/>
          </rPr>
          <t>Myriam Hidekel Lima Vazquez:</t>
        </r>
        <r>
          <rPr>
            <sz val="9"/>
            <color indexed="81"/>
            <rFont val="Tahoma"/>
            <family val="2"/>
          </rPr>
          <t xml:space="preserve">
duda de como sale en la PP</t>
        </r>
      </text>
    </comment>
    <comment ref="U11" authorId="0" shapeId="0">
      <text>
        <r>
          <rPr>
            <b/>
            <sz val="9"/>
            <color indexed="81"/>
            <rFont val="Tahoma"/>
            <family val="2"/>
          </rPr>
          <t>Myriam Hidekel Lima Vazquez:</t>
        </r>
        <r>
          <rPr>
            <sz val="9"/>
            <color indexed="81"/>
            <rFont val="Tahoma"/>
            <family val="2"/>
          </rPr>
          <t xml:space="preserve">
donde se ve el resultado en la presentación? 
</t>
        </r>
      </text>
    </comment>
    <comment ref="M12" authorId="0" shapeId="0">
      <text>
        <r>
          <rPr>
            <b/>
            <sz val="9"/>
            <color indexed="81"/>
            <rFont val="Tahoma"/>
            <family val="2"/>
          </rPr>
          <t>Myriam Hidekel Lima Vazquez:</t>
        </r>
        <r>
          <rPr>
            <sz val="9"/>
            <color indexed="81"/>
            <rFont val="Tahoma"/>
            <family val="2"/>
          </rPr>
          <t xml:space="preserve">
duda de como sale en la PP</t>
        </r>
      </text>
    </comment>
    <comment ref="U12" authorId="0" shapeId="0">
      <text>
        <r>
          <rPr>
            <b/>
            <sz val="9"/>
            <color indexed="81"/>
            <rFont val="Tahoma"/>
            <family val="2"/>
          </rPr>
          <t>Myriam Hidekel Lima Vazquez:</t>
        </r>
        <r>
          <rPr>
            <sz val="9"/>
            <color indexed="81"/>
            <rFont val="Tahoma"/>
            <family val="2"/>
          </rPr>
          <t xml:space="preserve">
donde se ve el resultado en la presentación? 
</t>
        </r>
      </text>
    </comment>
    <comment ref="M13" authorId="0" shapeId="0">
      <text>
        <r>
          <rPr>
            <b/>
            <sz val="9"/>
            <color indexed="81"/>
            <rFont val="Tahoma"/>
            <family val="2"/>
          </rPr>
          <t>Myriam Hidekel Lima Vazquez:</t>
        </r>
        <r>
          <rPr>
            <sz val="9"/>
            <color indexed="81"/>
            <rFont val="Tahoma"/>
            <family val="2"/>
          </rPr>
          <t xml:space="preserve">
no hay evidencia</t>
        </r>
      </text>
    </comment>
    <comment ref="U13" authorId="0" shapeId="0">
      <text>
        <r>
          <rPr>
            <b/>
            <sz val="9"/>
            <color indexed="81"/>
            <rFont val="Tahoma"/>
            <family val="2"/>
          </rPr>
          <t>Myriam Hidekel Lima Vazquez:</t>
        </r>
        <r>
          <rPr>
            <sz val="9"/>
            <color indexed="81"/>
            <rFont val="Tahoma"/>
            <family val="2"/>
          </rPr>
          <t xml:space="preserve">
donde se ve el resultado en la presentación? 
</t>
        </r>
      </text>
    </comment>
    <comment ref="M14" authorId="0" shapeId="0">
      <text>
        <r>
          <rPr>
            <b/>
            <sz val="9"/>
            <color indexed="81"/>
            <rFont val="Tahoma"/>
            <family val="2"/>
          </rPr>
          <t>Myriam Hidekel Lima Vazquez:</t>
        </r>
        <r>
          <rPr>
            <sz val="9"/>
            <color indexed="81"/>
            <rFont val="Tahoma"/>
            <family val="2"/>
          </rPr>
          <t xml:space="preserve">
como lo sacan?</t>
        </r>
      </text>
    </comment>
    <comment ref="U14" authorId="0" shapeId="0">
      <text>
        <r>
          <rPr>
            <b/>
            <sz val="9"/>
            <color indexed="81"/>
            <rFont val="Tahoma"/>
            <family val="2"/>
          </rPr>
          <t>Myriam Hidekel Lima Vazquez:</t>
        </r>
        <r>
          <rPr>
            <sz val="9"/>
            <color indexed="81"/>
            <rFont val="Tahoma"/>
            <family val="2"/>
          </rPr>
          <t xml:space="preserve">
donde se ve el resultado en la presentación? 
</t>
        </r>
      </text>
    </comment>
    <comment ref="J19" authorId="0" shapeId="0">
      <text>
        <r>
          <rPr>
            <b/>
            <sz val="9"/>
            <color indexed="81"/>
            <rFont val="Tahoma"/>
            <family val="2"/>
          </rPr>
          <t>Myriam Hidekel Lima Vazquez:</t>
        </r>
        <r>
          <rPr>
            <sz val="9"/>
            <color indexed="81"/>
            <rFont val="Tahoma"/>
            <family val="2"/>
          </rPr>
          <t xml:space="preserve">
no hay evidencia</t>
        </r>
      </text>
    </comment>
    <comment ref="M19" authorId="0" shapeId="0">
      <text>
        <r>
          <rPr>
            <b/>
            <sz val="9"/>
            <color indexed="81"/>
            <rFont val="Tahoma"/>
            <family val="2"/>
          </rPr>
          <t>Myriam Hidekel Lima Vazquez:</t>
        </r>
        <r>
          <rPr>
            <sz val="9"/>
            <color indexed="81"/>
            <rFont val="Tahoma"/>
            <family val="2"/>
          </rPr>
          <t xml:space="preserve">
no hay 2 hay soo 1 evento, duda</t>
        </r>
      </text>
    </comment>
    <comment ref="M20" authorId="0" shapeId="0">
      <text>
        <r>
          <rPr>
            <b/>
            <sz val="9"/>
            <color indexed="81"/>
            <rFont val="Tahoma"/>
            <family val="2"/>
          </rPr>
          <t>Myriam Hidekel Lima Vazquez:</t>
        </r>
        <r>
          <rPr>
            <sz val="9"/>
            <color indexed="81"/>
            <rFont val="Tahoma"/>
            <family val="2"/>
          </rPr>
          <t xml:space="preserve">
no hay evidencia</t>
        </r>
      </text>
    </comment>
    <comment ref="U22" authorId="0" shapeId="0">
      <text>
        <r>
          <rPr>
            <b/>
            <sz val="9"/>
            <color indexed="81"/>
            <rFont val="Tahoma"/>
            <family val="2"/>
          </rPr>
          <t>Myriam Hidekel Lima Vazquez:</t>
        </r>
        <r>
          <rPr>
            <sz val="9"/>
            <color indexed="81"/>
            <rFont val="Tahoma"/>
            <family val="2"/>
          </rPr>
          <t xml:space="preserve">
no hay evidencia</t>
        </r>
      </text>
    </comment>
    <comment ref="J23" authorId="0" shapeId="0">
      <text>
        <r>
          <rPr>
            <b/>
            <sz val="9"/>
            <color indexed="81"/>
            <rFont val="Tahoma"/>
            <family val="2"/>
          </rPr>
          <t>Myriam Hidekel Lima Vazquez:</t>
        </r>
        <r>
          <rPr>
            <sz val="9"/>
            <color indexed="81"/>
            <rFont val="Tahoma"/>
            <family val="2"/>
          </rPr>
          <t xml:space="preserve">
en la evidencia hay 7 archivos, no 8</t>
        </r>
      </text>
    </comment>
    <comment ref="M23" authorId="0" shapeId="0">
      <text>
        <r>
          <rPr>
            <b/>
            <sz val="9"/>
            <color indexed="81"/>
            <rFont val="Tahoma"/>
            <family val="2"/>
          </rPr>
          <t>Myriam Hidekel Lima Vazquez:</t>
        </r>
        <r>
          <rPr>
            <sz val="9"/>
            <color indexed="81"/>
            <rFont val="Tahoma"/>
            <family val="2"/>
          </rPr>
          <t xml:space="preserve">
duda</t>
        </r>
      </text>
    </comment>
    <comment ref="J26" authorId="0" shapeId="0">
      <text>
        <r>
          <rPr>
            <b/>
            <sz val="9"/>
            <color indexed="81"/>
            <rFont val="Tahoma"/>
            <family val="2"/>
          </rPr>
          <t>Myriam Hidekel Lima Vazquez:</t>
        </r>
        <r>
          <rPr>
            <sz val="9"/>
            <color indexed="81"/>
            <rFont val="Tahoma"/>
            <family val="2"/>
          </rPr>
          <t xml:space="preserve">
duda, solo hay 2 publicidades en el drive
</t>
        </r>
      </text>
    </comment>
    <comment ref="J28" authorId="0" shapeId="0">
      <text>
        <r>
          <rPr>
            <b/>
            <sz val="9"/>
            <color indexed="81"/>
            <rFont val="Tahoma"/>
            <family val="2"/>
          </rPr>
          <t>Myriam Hidekel Lima Vazquez:</t>
        </r>
        <r>
          <rPr>
            <sz val="9"/>
            <color indexed="81"/>
            <rFont val="Tahoma"/>
            <family val="2"/>
          </rPr>
          <t xml:space="preserve">
duda, solo hay 2 publicidades en el drive
</t>
        </r>
      </text>
    </comment>
    <comment ref="J29" authorId="0" shapeId="0">
      <text>
        <r>
          <rPr>
            <b/>
            <sz val="9"/>
            <color indexed="81"/>
            <rFont val="Tahoma"/>
            <family val="2"/>
          </rPr>
          <t>Myriam Hidekel Lima Vazquez:</t>
        </r>
        <r>
          <rPr>
            <sz val="9"/>
            <color indexed="81"/>
            <rFont val="Tahoma"/>
            <family val="2"/>
          </rPr>
          <t xml:space="preserve">
de donde salen los 238 en la evidencia?
</t>
        </r>
      </text>
    </comment>
    <comment ref="M29" authorId="0" shapeId="0">
      <text>
        <r>
          <rPr>
            <b/>
            <sz val="9"/>
            <color indexed="81"/>
            <rFont val="Tahoma"/>
            <family val="2"/>
          </rPr>
          <t>Myriam Hidekel Lima Vazquez:</t>
        </r>
        <r>
          <rPr>
            <sz val="9"/>
            <color indexed="81"/>
            <rFont val="Tahoma"/>
            <family val="2"/>
          </rPr>
          <t xml:space="preserve">
de donde sale?</t>
        </r>
      </text>
    </comment>
    <comment ref="U38" authorId="0" shapeId="0">
      <text>
        <r>
          <rPr>
            <b/>
            <sz val="9"/>
            <color indexed="81"/>
            <rFont val="Tahoma"/>
            <family val="2"/>
          </rPr>
          <t>Myriam Hidekel Lima Vazquez:</t>
        </r>
        <r>
          <rPr>
            <sz val="9"/>
            <color indexed="81"/>
            <rFont val="Tahoma"/>
            <family val="2"/>
          </rPr>
          <t xml:space="preserve">
evidencia confusa, no se ven las 44 solicitudes</t>
        </r>
      </text>
    </comment>
    <comment ref="J39" authorId="0" shapeId="0">
      <text>
        <r>
          <rPr>
            <b/>
            <sz val="9"/>
            <color indexed="81"/>
            <rFont val="Tahoma"/>
            <family val="2"/>
          </rPr>
          <t>Myriam Hidekel Lima Vazquez:</t>
        </r>
        <r>
          <rPr>
            <sz val="9"/>
            <color indexed="81"/>
            <rFont val="Tahoma"/>
            <family val="2"/>
          </rPr>
          <t xml:space="preserve">
solo hay fotos, no solicitudes.</t>
        </r>
      </text>
    </comment>
    <comment ref="M39" authorId="0" shapeId="0">
      <text>
        <r>
          <rPr>
            <b/>
            <sz val="9"/>
            <color indexed="81"/>
            <rFont val="Tahoma"/>
            <family val="2"/>
          </rPr>
          <t>Myriam Hidekel Lima Vazquez:</t>
        </r>
        <r>
          <rPr>
            <sz val="9"/>
            <color indexed="81"/>
            <rFont val="Tahoma"/>
            <family val="2"/>
          </rPr>
          <t xml:space="preserve">
no esta la lista de soli
</t>
        </r>
      </text>
    </comment>
    <comment ref="U39" authorId="0" shapeId="0">
      <text>
        <r>
          <rPr>
            <b/>
            <sz val="9"/>
            <color indexed="81"/>
            <rFont val="Tahoma"/>
            <family val="2"/>
          </rPr>
          <t>Myriam Hidekel Lima Vazquez:</t>
        </r>
        <r>
          <rPr>
            <sz val="9"/>
            <color indexed="81"/>
            <rFont val="Tahoma"/>
            <family val="2"/>
          </rPr>
          <t xml:space="preserve">
no hay evidencia de este indicador que sea especifica</t>
        </r>
      </text>
    </comment>
    <comment ref="J40" authorId="0" shapeId="0">
      <text>
        <r>
          <rPr>
            <b/>
            <sz val="9"/>
            <color indexed="81"/>
            <rFont val="Tahoma"/>
            <family val="2"/>
          </rPr>
          <t>Myriam Hidekel Lima Vazquez:</t>
        </r>
        <r>
          <rPr>
            <sz val="9"/>
            <color indexed="81"/>
            <rFont val="Tahoma"/>
            <family val="2"/>
          </rPr>
          <t xml:space="preserve">
solo hay fotos, no solicitudes.</t>
        </r>
      </text>
    </comment>
    <comment ref="M40" authorId="0" shapeId="0">
      <text>
        <r>
          <rPr>
            <b/>
            <sz val="9"/>
            <color indexed="81"/>
            <rFont val="Tahoma"/>
            <family val="2"/>
          </rPr>
          <t>Myriam Hidekel Lima Vazquez:</t>
        </r>
        <r>
          <rPr>
            <sz val="9"/>
            <color indexed="81"/>
            <rFont val="Tahoma"/>
            <family val="2"/>
          </rPr>
          <t xml:space="preserve">
no esta la lista de soli
</t>
        </r>
      </text>
    </comment>
    <comment ref="U40" authorId="0" shapeId="0">
      <text>
        <r>
          <rPr>
            <b/>
            <sz val="9"/>
            <color indexed="81"/>
            <rFont val="Tahoma"/>
            <family val="2"/>
          </rPr>
          <t>Myriam Hidekel Lima Vazquez:</t>
        </r>
        <r>
          <rPr>
            <sz val="9"/>
            <color indexed="81"/>
            <rFont val="Tahoma"/>
            <family val="2"/>
          </rPr>
          <t xml:space="preserve">
no hay evidencia de este indicador que sea especifica</t>
        </r>
      </text>
    </comment>
    <comment ref="J56" authorId="0" shapeId="0">
      <text>
        <r>
          <rPr>
            <b/>
            <sz val="9"/>
            <color indexed="81"/>
            <rFont val="Tahoma"/>
            <family val="2"/>
          </rPr>
          <t>Myriam Hidekel Lima Vazquez:</t>
        </r>
        <r>
          <rPr>
            <sz val="9"/>
            <color indexed="81"/>
            <rFont val="Tahoma"/>
            <family val="2"/>
          </rPr>
          <t xml:space="preserve">
duda, de donde salen las 186?</t>
        </r>
      </text>
    </comment>
    <comment ref="S84" authorId="1" shapeId="0">
      <text>
        <r>
          <rPr>
            <b/>
            <sz val="9"/>
            <color indexed="81"/>
            <rFont val="Tahoma"/>
            <family val="2"/>
          </rPr>
          <t>Oficina Comisario:</t>
        </r>
        <r>
          <rPr>
            <sz val="9"/>
            <color indexed="81"/>
            <rFont val="Tahoma"/>
            <family val="2"/>
          </rPr>
          <t xml:space="preserve">
abril 2023</t>
        </r>
      </text>
    </comment>
    <comment ref="T84" authorId="1" shapeId="0">
      <text>
        <r>
          <rPr>
            <b/>
            <sz val="9"/>
            <color indexed="81"/>
            <rFont val="Tahoma"/>
            <family val="2"/>
          </rPr>
          <t>Oficina Comisario:</t>
        </r>
        <r>
          <rPr>
            <sz val="9"/>
            <color indexed="81"/>
            <rFont val="Tahoma"/>
            <family val="2"/>
          </rPr>
          <t xml:space="preserve">
abril  2022</t>
        </r>
      </text>
    </comment>
    <comment ref="U85" authorId="0" shapeId="0">
      <text>
        <r>
          <rPr>
            <b/>
            <sz val="9"/>
            <color indexed="81"/>
            <rFont val="Tahoma"/>
            <family val="2"/>
          </rPr>
          <t>Myriam Hidekel Lima Vazquez:</t>
        </r>
        <r>
          <rPr>
            <sz val="9"/>
            <color indexed="81"/>
            <rFont val="Tahoma"/>
            <family val="2"/>
          </rPr>
          <t xml:space="preserve">
no veo los datos, especificamente donde esta el dato reportado aquí? </t>
        </r>
      </text>
    </comment>
    <comment ref="U86" authorId="0" shapeId="0">
      <text>
        <r>
          <rPr>
            <b/>
            <sz val="9"/>
            <color indexed="81"/>
            <rFont val="Tahoma"/>
            <family val="2"/>
          </rPr>
          <t>Myriam Hidekel Lima Vazquez:</t>
        </r>
        <r>
          <rPr>
            <sz val="9"/>
            <color indexed="81"/>
            <rFont val="Tahoma"/>
            <family val="2"/>
          </rPr>
          <t xml:space="preserve">
no veo los datos, especificamente donde esta el dato reportado aquí? </t>
        </r>
      </text>
    </comment>
    <comment ref="U153" authorId="0" shapeId="0">
      <text>
        <r>
          <rPr>
            <b/>
            <sz val="9"/>
            <color indexed="81"/>
            <rFont val="Tahoma"/>
            <family val="2"/>
          </rPr>
          <t>Myriam Hidekel Lima Vazquez:</t>
        </r>
        <r>
          <rPr>
            <sz val="9"/>
            <color indexed="81"/>
            <rFont val="Tahoma"/>
            <family val="2"/>
          </rPr>
          <t xml:space="preserve">
porque son 11 pdfs y se reportan 13 levantamientos ?</t>
        </r>
      </text>
    </comment>
    <comment ref="M161" authorId="0" shapeId="0">
      <text>
        <r>
          <rPr>
            <b/>
            <sz val="9"/>
            <color indexed="81"/>
            <rFont val="Tahoma"/>
            <family val="2"/>
          </rPr>
          <t>Myriam Hidekel Lima Vazquez:</t>
        </r>
        <r>
          <rPr>
            <sz val="9"/>
            <color indexed="81"/>
            <rFont val="Tahoma"/>
            <family val="2"/>
          </rPr>
          <t xml:space="preserve">
cambiar a cantidad
</t>
        </r>
      </text>
    </comment>
    <comment ref="U184" authorId="0" shapeId="0">
      <text>
        <r>
          <rPr>
            <b/>
            <sz val="9"/>
            <color indexed="81"/>
            <rFont val="Tahoma"/>
            <family val="2"/>
          </rPr>
          <t>Myriam Hidekel Lima Vazquez:</t>
        </r>
        <r>
          <rPr>
            <sz val="9"/>
            <color indexed="81"/>
            <rFont val="Tahoma"/>
            <family val="2"/>
          </rPr>
          <t xml:space="preserve">
de donde sale el 188 en el pdf? </t>
        </r>
      </text>
    </comment>
    <comment ref="U191" authorId="0" shapeId="0">
      <text>
        <r>
          <rPr>
            <b/>
            <sz val="9"/>
            <color indexed="81"/>
            <rFont val="Tahoma"/>
            <family val="2"/>
          </rPr>
          <t>Myriam Hidekel Lima Vazquez:</t>
        </r>
        <r>
          <rPr>
            <sz val="9"/>
            <color indexed="81"/>
            <rFont val="Tahoma"/>
            <family val="2"/>
          </rPr>
          <t xml:space="preserve">
de donde salen los 116 trámites? En los pdf adjuntos en el drive</t>
        </r>
      </text>
    </comment>
    <comment ref="U213" authorId="0" shapeId="0">
      <text>
        <r>
          <rPr>
            <b/>
            <sz val="9"/>
            <color indexed="81"/>
            <rFont val="Tahoma"/>
            <family val="2"/>
          </rPr>
          <t>Myriam Hidekel Lima Vazquez:</t>
        </r>
        <r>
          <rPr>
            <sz val="9"/>
            <color indexed="81"/>
            <rFont val="Tahoma"/>
            <family val="2"/>
          </rPr>
          <t xml:space="preserve">
donde salen las 21 intervenciones?</t>
        </r>
      </text>
    </comment>
    <comment ref="U225" authorId="0" shapeId="0">
      <text>
        <r>
          <rPr>
            <b/>
            <sz val="9"/>
            <color indexed="81"/>
            <rFont val="Tahoma"/>
            <family val="2"/>
          </rPr>
          <t>Myriam Hidekel Lima Vazquez:</t>
        </r>
        <r>
          <rPr>
            <sz val="9"/>
            <color indexed="81"/>
            <rFont val="Tahoma"/>
            <family val="2"/>
          </rPr>
          <t xml:space="preserve">
no puedo acceder</t>
        </r>
      </text>
    </comment>
    <comment ref="H231" authorId="0" shapeId="0">
      <text>
        <r>
          <rPr>
            <b/>
            <sz val="9"/>
            <color indexed="81"/>
            <rFont val="Tahoma"/>
            <family val="2"/>
          </rPr>
          <t>Myriam Hidekel Lima Vazquez:</t>
        </r>
        <r>
          <rPr>
            <sz val="9"/>
            <color indexed="81"/>
            <rFont val="Tahoma"/>
            <family val="2"/>
          </rPr>
          <t xml:space="preserve">
el cambio de la ponderación se hace en la formula</t>
        </r>
      </text>
    </comment>
    <comment ref="H232" authorId="0" shapeId="0">
      <text>
        <r>
          <rPr>
            <b/>
            <sz val="9"/>
            <color indexed="81"/>
            <rFont val="Tahoma"/>
            <family val="2"/>
          </rPr>
          <t>Myriam Hidekel Lima Vazquez:</t>
        </r>
        <r>
          <rPr>
            <sz val="9"/>
            <color indexed="81"/>
            <rFont val="Tahoma"/>
            <family val="2"/>
          </rPr>
          <t xml:space="preserve">
el cambio de la ponderación se hace en la formula</t>
        </r>
      </text>
    </comment>
    <comment ref="H233" authorId="0" shapeId="0">
      <text>
        <r>
          <rPr>
            <b/>
            <sz val="9"/>
            <color indexed="81"/>
            <rFont val="Tahoma"/>
            <family val="2"/>
          </rPr>
          <t>Myriam Hidekel Lima Vazquez:</t>
        </r>
        <r>
          <rPr>
            <sz val="9"/>
            <color indexed="81"/>
            <rFont val="Tahoma"/>
            <family val="2"/>
          </rPr>
          <t xml:space="preserve">
el cambio de la ponderación se hace en la formula</t>
        </r>
      </text>
    </comment>
    <comment ref="J233" authorId="0" shapeId="0">
      <text>
        <r>
          <rPr>
            <b/>
            <sz val="9"/>
            <color indexed="81"/>
            <rFont val="Tahoma"/>
            <family val="2"/>
          </rPr>
          <t>Myriam Hidekel Lima Vazquez:</t>
        </r>
        <r>
          <rPr>
            <sz val="9"/>
            <color indexed="81"/>
            <rFont val="Tahoma"/>
            <family val="2"/>
          </rPr>
          <t xml:space="preserve">
pendiente por aclarar pero si hay evidencia, falta completarla</t>
        </r>
      </text>
    </comment>
    <comment ref="M233" authorId="0" shapeId="0">
      <text>
        <r>
          <rPr>
            <b/>
            <sz val="9"/>
            <color indexed="81"/>
            <rFont val="Tahoma"/>
            <family val="2"/>
          </rPr>
          <t>Myriam Hidekel Lima Vazquez:</t>
        </r>
        <r>
          <rPr>
            <sz val="9"/>
            <color indexed="81"/>
            <rFont val="Tahoma"/>
            <family val="2"/>
          </rPr>
          <t xml:space="preserve">
pendiente</t>
        </r>
      </text>
    </comment>
    <comment ref="U233" authorId="0" shapeId="0">
      <text>
        <r>
          <rPr>
            <b/>
            <sz val="9"/>
            <color indexed="81"/>
            <rFont val="Tahoma"/>
            <family val="2"/>
          </rPr>
          <t>Myriam Hidekel Lima Vazquez:</t>
        </r>
        <r>
          <rPr>
            <sz val="9"/>
            <color indexed="81"/>
            <rFont val="Tahoma"/>
            <family val="2"/>
          </rPr>
          <t xml:space="preserve">
como veo los 154 reflejados en la evidencia?</t>
        </r>
      </text>
    </comment>
    <comment ref="H235" authorId="0" shapeId="0">
      <text>
        <r>
          <rPr>
            <b/>
            <sz val="9"/>
            <color indexed="81"/>
            <rFont val="Tahoma"/>
            <family val="2"/>
          </rPr>
          <t>Myriam Hidekel Lima Vazquez:</t>
        </r>
        <r>
          <rPr>
            <sz val="9"/>
            <color indexed="81"/>
            <rFont val="Tahoma"/>
            <family val="2"/>
          </rPr>
          <t xml:space="preserve">
el cambio de la ponderación se hace en la formula</t>
        </r>
      </text>
    </comment>
    <comment ref="S235" authorId="2" shapeId="0">
      <text>
        <r>
          <rPr>
            <b/>
            <sz val="9"/>
            <color indexed="81"/>
            <rFont val="Tahoma"/>
            <family val="2"/>
          </rPr>
          <t>Por periodo vacacional solo se pudieron realizar 2 operativos. Pero se compensan  con los realizados en marzo y los programados en junio.</t>
        </r>
      </text>
    </comment>
    <comment ref="H236" authorId="0" shapeId="0">
      <text>
        <r>
          <rPr>
            <b/>
            <sz val="9"/>
            <color indexed="81"/>
            <rFont val="Tahoma"/>
            <family val="2"/>
          </rPr>
          <t>Myriam Hidekel Lima Vazquez:</t>
        </r>
        <r>
          <rPr>
            <sz val="9"/>
            <color indexed="81"/>
            <rFont val="Tahoma"/>
            <family val="2"/>
          </rPr>
          <t xml:space="preserve">
el cambio de la ponderación se hace en la formula</t>
        </r>
      </text>
    </comment>
    <comment ref="Q236" authorId="2" shapeId="0">
      <text>
        <r>
          <rPr>
            <b/>
            <sz val="9"/>
            <color indexed="81"/>
            <rFont val="Tahoma"/>
            <family val="2"/>
          </rPr>
          <t xml:space="preserve">Por el corte de indicadores esta bajo el porcentaje, ya que cerro el mes el dia  viernes 31 de marzo y se saco el corte el lunes 3 de abril. 
</t>
        </r>
      </text>
    </comment>
    <comment ref="U236" authorId="0" shapeId="0">
      <text>
        <r>
          <rPr>
            <b/>
            <sz val="9"/>
            <color indexed="81"/>
            <rFont val="Tahoma"/>
            <family val="2"/>
          </rPr>
          <t>Myriam Hidekel Lima Vazquez:</t>
        </r>
        <r>
          <rPr>
            <sz val="9"/>
            <color indexed="81"/>
            <rFont val="Tahoma"/>
            <family val="2"/>
          </rPr>
          <t xml:space="preserve">
como salen las 4,131? </t>
        </r>
      </text>
    </comment>
    <comment ref="X236" authorId="0" shapeId="0">
      <text>
        <r>
          <rPr>
            <b/>
            <sz val="9"/>
            <color indexed="81"/>
            <rFont val="Tahoma"/>
            <family val="2"/>
          </rPr>
          <t>Myriam Hidekel Lima Vazquez:</t>
        </r>
        <r>
          <rPr>
            <sz val="9"/>
            <color indexed="81"/>
            <rFont val="Tahoma"/>
            <family val="2"/>
          </rPr>
          <t xml:space="preserve">
como salen las 4,131? </t>
        </r>
      </text>
    </comment>
    <comment ref="H237" authorId="0" shapeId="0">
      <text>
        <r>
          <rPr>
            <b/>
            <sz val="9"/>
            <color indexed="81"/>
            <rFont val="Tahoma"/>
            <family val="2"/>
          </rPr>
          <t>Myriam Hidekel Lima Vazquez:</t>
        </r>
        <r>
          <rPr>
            <sz val="9"/>
            <color indexed="81"/>
            <rFont val="Tahoma"/>
            <family val="2"/>
          </rPr>
          <t xml:space="preserve">
el cambio de la ponderación se hace en la formula</t>
        </r>
      </text>
    </comment>
    <comment ref="H238" authorId="0" shapeId="0">
      <text>
        <r>
          <rPr>
            <b/>
            <sz val="9"/>
            <color indexed="81"/>
            <rFont val="Tahoma"/>
            <family val="2"/>
          </rPr>
          <t>Myriam Hidekel Lima Vazquez:</t>
        </r>
        <r>
          <rPr>
            <sz val="9"/>
            <color indexed="81"/>
            <rFont val="Tahoma"/>
            <family val="2"/>
          </rPr>
          <t xml:space="preserve">
el cambio de la ponderación se hace en la formula</t>
        </r>
      </text>
    </comment>
    <comment ref="E252" authorId="0" shapeId="0">
      <text>
        <r>
          <rPr>
            <b/>
            <sz val="9"/>
            <color indexed="81"/>
            <rFont val="Tahoma"/>
            <family val="2"/>
          </rPr>
          <t>Myriam Hidekel Lima Vazquez:</t>
        </r>
        <r>
          <rPr>
            <sz val="9"/>
            <color indexed="81"/>
            <rFont val="Tahoma"/>
            <family val="2"/>
          </rPr>
          <t xml:space="preserve">
</t>
        </r>
      </text>
    </comment>
    <comment ref="L272" authorId="3" shapeId="0">
      <text>
        <r>
          <rPr>
            <b/>
            <sz val="9"/>
            <color indexed="81"/>
            <rFont val="Tahoma"/>
            <family val="2"/>
          </rPr>
          <t>Carolina Isolda Peña Garduño:</t>
        </r>
        <r>
          <rPr>
            <sz val="9"/>
            <color indexed="81"/>
            <rFont val="Tahoma"/>
            <family val="2"/>
          </rPr>
          <t xml:space="preserve">
La evidencia física aún no ha sido generada</t>
        </r>
      </text>
    </comment>
    <comment ref="O272" authorId="3" shapeId="0">
      <text>
        <r>
          <rPr>
            <b/>
            <sz val="9"/>
            <color indexed="81"/>
            <rFont val="Tahoma"/>
            <family val="2"/>
          </rPr>
          <t>Carolina Isolda Peña Garduño:</t>
        </r>
        <r>
          <rPr>
            <sz val="9"/>
            <color indexed="81"/>
            <rFont val="Tahoma"/>
            <family val="2"/>
          </rPr>
          <t xml:space="preserve">
la información aún no está disponible</t>
        </r>
      </text>
    </comment>
    <comment ref="AB272" authorId="0" shapeId="0">
      <text>
        <r>
          <rPr>
            <b/>
            <sz val="9"/>
            <color indexed="81"/>
            <rFont val="Tahoma"/>
            <family val="2"/>
          </rPr>
          <t>Myriam Hidekel Lima Vazquez:</t>
        </r>
        <r>
          <rPr>
            <sz val="9"/>
            <color indexed="81"/>
            <rFont val="Tahoma"/>
            <family val="2"/>
          </rPr>
          <t xml:space="preserve">
acordarme que lo reportado en junio será loa cumulado porque es semestral</t>
        </r>
      </text>
    </comment>
    <comment ref="O286" authorId="4" shapeId="0">
      <text>
        <r>
          <rPr>
            <sz val="11"/>
            <color theme="1"/>
            <rFont val="Calibri"/>
            <family val="2"/>
            <scheme val="minor"/>
          </rPr>
          <t>======
ID#AAAAsanDv7M
Susana Dolores Gandara Galaviz    (2023-03-06 21:50:55)
PEP-SEJ:
La cantidad de reportes puede ser mayor a la cantidad de avance que se reporta, ya que una persona puede recibir más de una visita para que acceda a servicios de salud, sin embargo, en el indicador, si se está compartiendo el avance de total de personas.</t>
        </r>
      </text>
    </comment>
    <comment ref="Q288" authorId="5" shapeId="0">
      <text>
        <r>
          <rPr>
            <b/>
            <sz val="9"/>
            <color indexed="81"/>
            <rFont val="Tahoma"/>
            <family val="2"/>
          </rPr>
          <t>User:</t>
        </r>
        <r>
          <rPr>
            <sz val="9"/>
            <color indexed="81"/>
            <rFont val="Tahoma"/>
            <family val="2"/>
          </rPr>
          <t xml:space="preserve">
3 personas en marzo 2022</t>
        </r>
      </text>
    </comment>
    <comment ref="U289" authorId="0" shapeId="0">
      <text>
        <r>
          <rPr>
            <b/>
            <sz val="9"/>
            <color indexed="81"/>
            <rFont val="Tahoma"/>
            <family val="2"/>
          </rPr>
          <t>Myriam Hidekel Lima Vazquez:</t>
        </r>
        <r>
          <rPr>
            <sz val="9"/>
            <color indexed="81"/>
            <rFont val="Tahoma"/>
            <family val="2"/>
          </rPr>
          <t xml:space="preserve">
esta el pdf pero en el renglon del indicador, no aparece cantidad, el 9</t>
        </r>
      </text>
    </comment>
    <comment ref="X301" authorId="0" shapeId="0">
      <text>
        <r>
          <rPr>
            <b/>
            <sz val="9"/>
            <color indexed="81"/>
            <rFont val="Tahoma"/>
            <family val="2"/>
          </rPr>
          <t>Myriam Hidekel Lima Vazquez:</t>
        </r>
        <r>
          <rPr>
            <sz val="9"/>
            <color indexed="81"/>
            <rFont val="Tahoma"/>
            <family val="2"/>
          </rPr>
          <t xml:space="preserve">
en el pdf hay 163 </t>
        </r>
      </text>
    </comment>
    <comment ref="J302" authorId="5" shapeId="0">
      <text>
        <r>
          <rPr>
            <b/>
            <sz val="9"/>
            <color indexed="81"/>
            <rFont val="Tahoma"/>
            <family val="2"/>
          </rPr>
          <t>User:</t>
        </r>
        <r>
          <rPr>
            <sz val="9"/>
            <color indexed="81"/>
            <rFont val="Tahoma"/>
            <family val="2"/>
          </rPr>
          <t xml:space="preserve">
En programado colocams "0" ya que la cantidad de perros y gatos esterilizados se determina entre lo solicitado y lo realizado, sin embargo estas esterilizaciones estaban programadas para servicios en brigadas, no obstante en el mes de enero no se efectuaron brigadas.</t>
        </r>
      </text>
    </comment>
    <comment ref="N302" authorId="4" shapeId="0">
      <text>
        <r>
          <rPr>
            <sz val="11"/>
            <color theme="1"/>
            <rFont val="Calibri"/>
            <family val="2"/>
            <scheme val="minor"/>
          </rPr>
          <t>======
ID#AAAAqzE2rA8
Susana Dolores Gandara Galaviz    (2023-03-06 18:32:13)
PEP-SEJ: 
No se realizaron brigadas en el mes, motivo por el cual no se programaron esterilizaciones. Informarnos si es correcto el reporte o reportamos la cantidad de brigadas programadas en este mes ya que no se puede saber cuantas esterilizaciones se van a programar si no se realizan brigadas.</t>
        </r>
      </text>
    </comment>
    <comment ref="X303" authorId="0" shapeId="0">
      <text>
        <r>
          <rPr>
            <b/>
            <sz val="9"/>
            <color indexed="81"/>
            <rFont val="Tahoma"/>
            <family val="2"/>
          </rPr>
          <t>Myriam Hidekel Lima Vazquez:</t>
        </r>
        <r>
          <rPr>
            <sz val="9"/>
            <color indexed="81"/>
            <rFont val="Tahoma"/>
            <family val="2"/>
          </rPr>
          <t xml:space="preserve">
la suma en la tablame da a 865 ( en la parte de catálogos)</t>
        </r>
      </text>
    </comment>
    <comment ref="M309" authorId="0" shapeId="0">
      <text>
        <r>
          <rPr>
            <b/>
            <sz val="9"/>
            <color indexed="81"/>
            <rFont val="Tahoma"/>
            <family val="2"/>
          </rPr>
          <t>Myriam Hidekel Lima Vazquez:</t>
        </r>
        <r>
          <rPr>
            <sz val="9"/>
            <color indexed="81"/>
            <rFont val="Tahoma"/>
            <family val="2"/>
          </rPr>
          <t xml:space="preserve">
no se realizaron presentaciones artísticas?</t>
        </r>
      </text>
    </comment>
    <comment ref="P309" authorId="5" shapeId="0">
      <text>
        <r>
          <rPr>
            <b/>
            <sz val="9"/>
            <color indexed="81"/>
            <rFont val="Tahoma"/>
            <family val="2"/>
          </rPr>
          <t>User:</t>
        </r>
        <r>
          <rPr>
            <sz val="9"/>
            <color indexed="81"/>
            <rFont val="Tahoma"/>
            <family val="2"/>
          </rPr>
          <t xml:space="preserve">
Se realiza sumatoria de todos los cortes de todos los eventos y se divide entre la cantidad de cortes. Ejemplo, en este mes hubo 3 eventos, en total fueorn 15 cortes. Se divide el total de 21,284/15 cortes=1,400</t>
        </r>
      </text>
    </comment>
    <comment ref="Q315" authorId="5" shapeId="0">
      <text>
        <r>
          <rPr>
            <b/>
            <sz val="9"/>
            <color indexed="81"/>
            <rFont val="Tahoma"/>
            <family val="2"/>
          </rPr>
          <t>User:</t>
        </r>
        <r>
          <rPr>
            <sz val="9"/>
            <color indexed="81"/>
            <rFont val="Tahoma"/>
            <family val="2"/>
          </rPr>
          <t xml:space="preserve">
Total registrado en padrón de personas beneficiarias en marzo 2022</t>
        </r>
      </text>
    </comment>
    <comment ref="T315" authorId="5" shapeId="0">
      <text>
        <r>
          <rPr>
            <b/>
            <sz val="9"/>
            <color indexed="81"/>
            <rFont val="Tahoma"/>
            <family val="2"/>
          </rPr>
          <t>User:</t>
        </r>
        <r>
          <rPr>
            <sz val="9"/>
            <color indexed="81"/>
            <rFont val="Tahoma"/>
            <family val="2"/>
          </rPr>
          <t xml:space="preserve">
Se filtró en PPB mismo período de corte, mismas disciplinas 2022 versus 2023</t>
        </r>
      </text>
    </comment>
    <comment ref="U315" authorId="0" shapeId="0">
      <text>
        <r>
          <rPr>
            <b/>
            <sz val="9"/>
            <color indexed="81"/>
            <rFont val="Tahoma"/>
            <family val="2"/>
          </rPr>
          <t>Myriam Hidekel Lima Vazquez:</t>
        </r>
        <r>
          <rPr>
            <sz val="9"/>
            <color indexed="81"/>
            <rFont val="Tahoma"/>
            <family val="2"/>
          </rPr>
          <t xml:space="preserve">
yo sumo 51 en el PDF, si son 54?</t>
        </r>
      </text>
    </comment>
    <comment ref="P319" authorId="5" shapeId="0">
      <text>
        <r>
          <rPr>
            <b/>
            <sz val="9"/>
            <color indexed="81"/>
            <rFont val="Tahoma"/>
            <family val="2"/>
          </rPr>
          <t>User:</t>
        </r>
        <r>
          <rPr>
            <sz val="9"/>
            <color indexed="81"/>
            <rFont val="Tahoma"/>
            <family val="2"/>
          </rPr>
          <t xml:space="preserve">
Personas de brigadas escolares y ajedrez que se registraron</t>
        </r>
      </text>
    </comment>
    <comment ref="Q319" authorId="5" shapeId="0">
      <text>
        <r>
          <rPr>
            <b/>
            <sz val="9"/>
            <color indexed="81"/>
            <rFont val="Tahoma"/>
            <family val="2"/>
          </rPr>
          <t>User:</t>
        </r>
        <r>
          <rPr>
            <sz val="9"/>
            <color indexed="81"/>
            <rFont val="Tahoma"/>
            <family val="2"/>
          </rPr>
          <t xml:space="preserve">
Se obtiene del padrón de personas beneficiarias, personas registradas en marzo 2022</t>
        </r>
      </text>
    </comment>
    <comment ref="U319" authorId="0" shapeId="0">
      <text>
        <r>
          <rPr>
            <b/>
            <sz val="9"/>
            <color indexed="81"/>
            <rFont val="Tahoma"/>
            <family val="2"/>
          </rPr>
          <t>Myriam Hidekel Lima Vazquez:</t>
        </r>
        <r>
          <rPr>
            <sz val="9"/>
            <color indexed="81"/>
            <rFont val="Tahoma"/>
            <family val="2"/>
          </rPr>
          <t xml:space="preserve">
de donde sale el 1453?</t>
        </r>
      </text>
    </comment>
    <comment ref="U322" authorId="0" shapeId="0">
      <text>
        <r>
          <rPr>
            <b/>
            <sz val="9"/>
            <color indexed="81"/>
            <rFont val="Tahoma"/>
            <family val="2"/>
          </rPr>
          <t>Myriam Hidekel Lima Vazquez:</t>
        </r>
        <r>
          <rPr>
            <sz val="9"/>
            <color indexed="81"/>
            <rFont val="Tahoma"/>
            <family val="2"/>
          </rPr>
          <t xml:space="preserve">
no esta el 21 en la tabla </t>
        </r>
      </text>
    </comment>
    <comment ref="N323" authorId="4" shapeId="0">
      <text>
        <r>
          <rPr>
            <sz val="8"/>
            <color theme="1"/>
            <rFont val="Calibri"/>
            <family val="2"/>
            <scheme val="minor"/>
          </rPr>
          <t>======
ID#AAAAqzE2rBA
Susana Dolores Gandara Galaviz    (2023-03-06 18:52:16)
PEP-SEJ: 
Se realizaron 32 papanicolaous y se obtuvo 1 resultado alterado. Solo es importante considerar que se espera tener lo menos posible de casos alterados, ya que el enfoque es de prevención.
Asimismo, informarnos si requieren igualmente la evidencia de los 32 papanicolous, en este caso estariamos adjuntando 33 reportes, los de los papanocolaous realizados y los que resulten con alguna alteración.</t>
        </r>
      </text>
    </comment>
    <comment ref="M324" authorId="4" shapeId="0">
      <text>
        <r>
          <rPr>
            <sz val="11"/>
            <color theme="1"/>
            <rFont val="Calibri"/>
            <family val="2"/>
            <scheme val="minor"/>
          </rPr>
          <t>======
ID#AAAAqzE2rBE
Susana Dolores Gandara Galaviz    (2023-03-06 18:59:04)
Se reemplazará la evidencia una vez que la persona enlace reemplace la evidencia que compartió por la correcta</t>
        </r>
      </text>
    </comment>
    <comment ref="U325" authorId="0" shapeId="0">
      <text>
        <r>
          <rPr>
            <b/>
            <sz val="9"/>
            <color indexed="81"/>
            <rFont val="Tahoma"/>
            <family val="2"/>
          </rPr>
          <t>Myriam Hidekel Lima Vazquez:</t>
        </r>
        <r>
          <rPr>
            <sz val="9"/>
            <color indexed="81"/>
            <rFont val="Tahoma"/>
            <family val="2"/>
          </rPr>
          <t xml:space="preserve">
no da 94
</t>
        </r>
      </text>
    </comment>
    <comment ref="U326" authorId="0" shapeId="0">
      <text>
        <r>
          <rPr>
            <b/>
            <sz val="9"/>
            <color indexed="81"/>
            <rFont val="Tahoma"/>
            <family val="2"/>
          </rPr>
          <t>Myriam Hidekel Lima Vazquez:</t>
        </r>
        <r>
          <rPr>
            <sz val="9"/>
            <color indexed="81"/>
            <rFont val="Tahoma"/>
            <family val="2"/>
          </rPr>
          <t xml:space="preserve">
no da 50
</t>
        </r>
      </text>
    </comment>
    <comment ref="M335" authorId="0" shapeId="0">
      <text>
        <r>
          <rPr>
            <b/>
            <sz val="9"/>
            <color indexed="81"/>
            <rFont val="Tahoma"/>
            <family val="2"/>
          </rPr>
          <t>Myriam Hidekel Lima Vazquez:</t>
        </r>
        <r>
          <rPr>
            <sz val="9"/>
            <color indexed="81"/>
            <rFont val="Tahoma"/>
            <family val="2"/>
          </rPr>
          <t xml:space="preserve">
no concluyeron o no se hizo la actividad?</t>
        </r>
      </text>
    </comment>
    <comment ref="Q341" authorId="5" shapeId="0">
      <text>
        <r>
          <rPr>
            <b/>
            <sz val="9"/>
            <color indexed="81"/>
            <rFont val="Tahoma"/>
            <family val="2"/>
          </rPr>
          <t>User:</t>
        </r>
        <r>
          <rPr>
            <sz val="9"/>
            <color indexed="81"/>
            <rFont val="Tahoma"/>
            <family val="2"/>
          </rPr>
          <t xml:space="preserve">
1 feria en marzo 2022</t>
        </r>
      </text>
    </comment>
    <comment ref="U342" authorId="0" shapeId="0">
      <text>
        <r>
          <rPr>
            <b/>
            <sz val="9"/>
            <color indexed="81"/>
            <rFont val="Tahoma"/>
            <family val="2"/>
          </rPr>
          <t>Myriam Hidekel Lima Vazquez:</t>
        </r>
        <r>
          <rPr>
            <sz val="9"/>
            <color indexed="81"/>
            <rFont val="Tahoma"/>
            <family val="2"/>
          </rPr>
          <t xml:space="preserve">
falta 1 reporte</t>
        </r>
      </text>
    </comment>
    <comment ref="Q351" authorId="5" shapeId="0">
      <text>
        <r>
          <rPr>
            <b/>
            <sz val="9"/>
            <color indexed="81"/>
            <rFont val="Tahoma"/>
            <family val="2"/>
          </rPr>
          <t>User:</t>
        </r>
        <r>
          <rPr>
            <sz val="9"/>
            <color indexed="81"/>
            <rFont val="Tahoma"/>
            <family val="2"/>
          </rPr>
          <t xml:space="preserve">
En Marzo del año 2022 aún no operaba el programa por eso su dato programado es "0"</t>
        </r>
      </text>
    </comment>
    <comment ref="U351" authorId="0" shapeId="0">
      <text>
        <r>
          <rPr>
            <b/>
            <sz val="9"/>
            <color indexed="81"/>
            <rFont val="Tahoma"/>
            <family val="2"/>
          </rPr>
          <t>Myriam Hidekel Lima Vazquez:</t>
        </r>
        <r>
          <rPr>
            <sz val="9"/>
            <color indexed="81"/>
            <rFont val="Tahoma"/>
            <family val="2"/>
          </rPr>
          <t xml:space="preserve">
no da 157</t>
        </r>
      </text>
    </comment>
    <comment ref="U353" authorId="0" shapeId="0">
      <text>
        <r>
          <rPr>
            <b/>
            <sz val="9"/>
            <color indexed="81"/>
            <rFont val="Tahoma"/>
            <family val="2"/>
          </rPr>
          <t>Myriam Hidekel Lima Vazquez:</t>
        </r>
        <r>
          <rPr>
            <sz val="9"/>
            <color indexed="81"/>
            <rFont val="Tahoma"/>
            <family val="2"/>
          </rPr>
          <t xml:space="preserve">
no da</t>
        </r>
      </text>
    </comment>
    <comment ref="P359" authorId="0" shapeId="0">
      <text>
        <r>
          <rPr>
            <b/>
            <sz val="9"/>
            <color indexed="81"/>
            <rFont val="Tahoma"/>
            <family val="2"/>
          </rPr>
          <t>Myriam Hidekel Lima Vazquez:</t>
        </r>
        <r>
          <rPr>
            <sz val="9"/>
            <color indexed="81"/>
            <rFont val="Tahoma"/>
            <family val="2"/>
          </rPr>
          <t xml:space="preserve">
cambio por correo en donde hacen corrección</t>
        </r>
      </text>
    </comment>
    <comment ref="S359" authorId="0" shapeId="0">
      <text>
        <r>
          <rPr>
            <b/>
            <sz val="9"/>
            <color indexed="81"/>
            <rFont val="Tahoma"/>
            <family val="2"/>
          </rPr>
          <t>Myriam Hidekel Lima Vazquez:</t>
        </r>
        <r>
          <rPr>
            <sz val="9"/>
            <color indexed="81"/>
            <rFont val="Tahoma"/>
            <family val="2"/>
          </rPr>
          <t xml:space="preserve">
esperar resultado de junio de susi</t>
        </r>
      </text>
    </comment>
    <comment ref="Q360" authorId="5" shapeId="0">
      <text>
        <r>
          <rPr>
            <b/>
            <sz val="9"/>
            <color indexed="81"/>
            <rFont val="Tahoma"/>
            <family val="2"/>
          </rPr>
          <t>User:</t>
        </r>
        <r>
          <rPr>
            <sz val="9"/>
            <color indexed="81"/>
            <rFont val="Tahoma"/>
            <family val="2"/>
          </rPr>
          <t xml:space="preserve">
En el Padrón de Personas Beneficiarias durante el trimestre 143 personas han accedido a servicios, sin embargo, no se les ha aplicado el instrumento de satisfacción.</t>
        </r>
      </text>
    </comment>
    <comment ref="P371" authorId="6" shapeId="0">
      <text>
        <r>
          <rPr>
            <b/>
            <sz val="9"/>
            <color indexed="81"/>
            <rFont val="Tahoma"/>
            <family val="2"/>
          </rPr>
          <t>Perla Ivonne Carlos Urdiales:</t>
        </r>
        <r>
          <rPr>
            <sz val="9"/>
            <color indexed="81"/>
            <rFont val="Tahoma"/>
            <family val="2"/>
          </rPr>
          <t xml:space="preserve">
Total del trimestre
</t>
        </r>
      </text>
    </comment>
    <comment ref="U374" authorId="0" shapeId="0">
      <text>
        <r>
          <rPr>
            <b/>
            <sz val="9"/>
            <color indexed="81"/>
            <rFont val="Tahoma"/>
            <family val="2"/>
          </rPr>
          <t>Myriam Hidekel Lima Vazquez:</t>
        </r>
        <r>
          <rPr>
            <sz val="9"/>
            <color indexed="81"/>
            <rFont val="Tahoma"/>
            <family val="2"/>
          </rPr>
          <t xml:space="preserve">
de donde sale el 1106?</t>
        </r>
      </text>
    </comment>
    <comment ref="U376" authorId="0" shapeId="0">
      <text>
        <r>
          <rPr>
            <b/>
            <sz val="9"/>
            <color indexed="81"/>
            <rFont val="Tahoma"/>
            <family val="2"/>
          </rPr>
          <t>Myriam Hidekel Lima Vazquez:</t>
        </r>
        <r>
          <rPr>
            <sz val="9"/>
            <color indexed="81"/>
            <rFont val="Tahoma"/>
            <family val="2"/>
          </rPr>
          <t xml:space="preserve">
de donde sal eel 17629?</t>
        </r>
      </text>
    </comment>
    <comment ref="V376" authorId="6" shapeId="0">
      <text>
        <r>
          <rPr>
            <b/>
            <sz val="9"/>
            <color indexed="81"/>
            <rFont val="Tahoma"/>
            <family val="2"/>
          </rPr>
          <t>Perla Ivonne Carlos Urdiales:</t>
        </r>
        <r>
          <rPr>
            <sz val="9"/>
            <color indexed="81"/>
            <rFont val="Tahoma"/>
            <family val="2"/>
          </rPr>
          <t xml:space="preserve">
No viene cargado el indicador en el sistema
</t>
        </r>
      </text>
    </comment>
    <comment ref="E380" authorId="0" shapeId="0">
      <text>
        <r>
          <rPr>
            <b/>
            <sz val="9"/>
            <color indexed="81"/>
            <rFont val="Tahoma"/>
            <family val="2"/>
          </rPr>
          <t>Myriam Hidekel Lima Vazquez:</t>
        </r>
        <r>
          <rPr>
            <sz val="9"/>
            <color indexed="81"/>
            <rFont val="Tahoma"/>
            <family val="2"/>
          </rPr>
          <t xml:space="preserve">
tambien cambio la definición del indicador</t>
        </r>
      </text>
    </comment>
    <comment ref="J382" authorId="0" shapeId="0">
      <text>
        <r>
          <rPr>
            <b/>
            <sz val="9"/>
            <color indexed="81"/>
            <rFont val="Tahoma"/>
            <family val="2"/>
          </rPr>
          <t>Myriam Hidekel Lima Vazquez:</t>
        </r>
        <r>
          <rPr>
            <sz val="9"/>
            <color indexed="81"/>
            <rFont val="Tahoma"/>
            <family val="2"/>
          </rPr>
          <t xml:space="preserve">
agergar mas evidencia</t>
        </r>
      </text>
    </comment>
    <comment ref="M382" authorId="0" shapeId="0">
      <text>
        <r>
          <rPr>
            <b/>
            <sz val="9"/>
            <color indexed="81"/>
            <rFont val="Tahoma"/>
            <family val="2"/>
          </rPr>
          <t>Myriam Hidekel Lima Vazquez:</t>
        </r>
        <r>
          <rPr>
            <sz val="9"/>
            <color indexed="81"/>
            <rFont val="Tahoma"/>
            <family val="2"/>
          </rPr>
          <t xml:space="preserve">
agregar mas evidencia</t>
        </r>
      </text>
    </comment>
    <comment ref="X382" authorId="0" shapeId="0">
      <text>
        <r>
          <rPr>
            <b/>
            <sz val="9"/>
            <color indexed="81"/>
            <rFont val="Tahoma"/>
            <family val="2"/>
          </rPr>
          <t>Myriam Hidekel Lima Vazquez:</t>
        </r>
        <r>
          <rPr>
            <sz val="9"/>
            <color indexed="81"/>
            <rFont val="Tahoma"/>
            <family val="2"/>
          </rPr>
          <t xml:space="preserve">
no son 3565?</t>
        </r>
      </text>
    </comment>
    <comment ref="X394" authorId="0" shapeId="0">
      <text>
        <r>
          <rPr>
            <b/>
            <sz val="9"/>
            <color indexed="81"/>
            <rFont val="Tahoma"/>
            <family val="2"/>
          </rPr>
          <t>Myriam Hidekel Lima Vazquez:</t>
        </r>
        <r>
          <rPr>
            <sz val="9"/>
            <color indexed="81"/>
            <rFont val="Tahoma"/>
            <family val="2"/>
          </rPr>
          <t xml:space="preserve">
solo hay dos fotos, las 3 fueron en la misma cede?</t>
        </r>
      </text>
    </comment>
    <comment ref="E395" authorId="0" shapeId="0">
      <text>
        <r>
          <rPr>
            <b/>
            <sz val="12"/>
            <color indexed="81"/>
            <rFont val="Tahoma"/>
            <family val="2"/>
          </rPr>
          <t>Myriam Hidekel Lima Vazquez:</t>
        </r>
        <r>
          <rPr>
            <sz val="12"/>
            <color indexed="81"/>
            <rFont val="Tahoma"/>
            <family val="2"/>
          </rPr>
          <t xml:space="preserve">
cambia también la definición del indicador</t>
        </r>
      </text>
    </comment>
    <comment ref="E396" authorId="0" shapeId="0">
      <text>
        <r>
          <rPr>
            <b/>
            <sz val="9"/>
            <color indexed="81"/>
            <rFont val="Tahoma"/>
            <family val="2"/>
          </rPr>
          <t>Myriam Hidekel Lima Vazquez:
cambia también la definición del indicador</t>
        </r>
      </text>
    </comment>
    <comment ref="F397" authorId="0" shapeId="0">
      <text>
        <r>
          <rPr>
            <b/>
            <sz val="9"/>
            <color indexed="81"/>
            <rFont val="Tahoma"/>
            <family val="2"/>
          </rPr>
          <t>Myriam Hidekel Lima Vazquez:</t>
        </r>
        <r>
          <rPr>
            <sz val="9"/>
            <color indexed="81"/>
            <rFont val="Tahoma"/>
            <family val="2"/>
          </rPr>
          <t xml:space="preserve">
cambio tambien el objetivo del indicador</t>
        </r>
      </text>
    </comment>
    <comment ref="M397" authorId="0" shapeId="0">
      <text>
        <r>
          <rPr>
            <b/>
            <sz val="9"/>
            <color indexed="81"/>
            <rFont val="Tahoma"/>
            <family val="2"/>
          </rPr>
          <t>Myriam Hidekel Lima Vazquez:</t>
        </r>
        <r>
          <rPr>
            <sz val="9"/>
            <color indexed="81"/>
            <rFont val="Tahoma"/>
            <family val="2"/>
          </rPr>
          <t xml:space="preserve">
agregar mas evidencia</t>
        </r>
      </text>
    </comment>
    <comment ref="E398" authorId="0" shapeId="0">
      <text>
        <r>
          <rPr>
            <b/>
            <sz val="9"/>
            <color indexed="81"/>
            <rFont val="Tahoma"/>
            <family val="2"/>
          </rPr>
          <t>Myriam Hidekel Lima Vazquez:</t>
        </r>
        <r>
          <rPr>
            <sz val="9"/>
            <color indexed="81"/>
            <rFont val="Tahoma"/>
            <family val="2"/>
          </rPr>
          <t xml:space="preserve">
</t>
        </r>
        <r>
          <rPr>
            <sz val="12"/>
            <color indexed="81"/>
            <rFont val="Tahoma"/>
            <family val="2"/>
          </rPr>
          <t>cambio el objetivo y la definición</t>
        </r>
      </text>
    </comment>
    <comment ref="J398" authorId="0" shapeId="0">
      <text>
        <r>
          <rPr>
            <b/>
            <sz val="9"/>
            <color indexed="81"/>
            <rFont val="Tahoma"/>
            <family val="2"/>
          </rPr>
          <t>Myriam Hidekel Lima Vazquez:</t>
        </r>
        <r>
          <rPr>
            <sz val="9"/>
            <color indexed="81"/>
            <rFont val="Tahoma"/>
            <family val="2"/>
          </rPr>
          <t xml:space="preserve">
agregar mas evidencia</t>
        </r>
      </text>
    </comment>
    <comment ref="M398" authorId="0" shapeId="0">
      <text>
        <r>
          <rPr>
            <b/>
            <sz val="9"/>
            <color indexed="81"/>
            <rFont val="Tahoma"/>
            <family val="2"/>
          </rPr>
          <t>Myriam Hidekel Lima Vazquez:</t>
        </r>
        <r>
          <rPr>
            <sz val="9"/>
            <color indexed="81"/>
            <rFont val="Tahoma"/>
            <family val="2"/>
          </rPr>
          <t xml:space="preserve">
agregar mas evidencia</t>
        </r>
      </text>
    </comment>
    <comment ref="E400" authorId="0" shapeId="0">
      <text>
        <r>
          <rPr>
            <b/>
            <sz val="9"/>
            <color indexed="81"/>
            <rFont val="Tahoma"/>
            <family val="2"/>
          </rPr>
          <t>Myriam Hidekel Lima Vazquez:</t>
        </r>
        <r>
          <rPr>
            <sz val="9"/>
            <color indexed="81"/>
            <rFont val="Tahoma"/>
            <family val="2"/>
          </rPr>
          <t xml:space="preserve">
también cambio el objetivo y la definición del indicador</t>
        </r>
      </text>
    </comment>
    <comment ref="F400" authorId="0" shapeId="0">
      <text>
        <r>
          <rPr>
            <b/>
            <sz val="9"/>
            <color indexed="81"/>
            <rFont val="Tahoma"/>
            <family val="2"/>
          </rPr>
          <t>Myriam Hidekel Lima Vazquez:</t>
        </r>
        <r>
          <rPr>
            <sz val="9"/>
            <color indexed="81"/>
            <rFont val="Tahoma"/>
            <family val="2"/>
          </rPr>
          <t xml:space="preserve">
falta aclarar si este metodo nuevo si es el correcto para medir este indicador</t>
        </r>
      </text>
    </comment>
    <comment ref="E401" authorId="0" shapeId="0">
      <text>
        <r>
          <rPr>
            <b/>
            <sz val="9"/>
            <color indexed="81"/>
            <rFont val="Tahoma"/>
            <family val="2"/>
          </rPr>
          <t>Myriam Hidekel Lima Vazquez:</t>
        </r>
        <r>
          <rPr>
            <sz val="9"/>
            <color indexed="81"/>
            <rFont val="Tahoma"/>
            <family val="2"/>
          </rPr>
          <t xml:space="preserve">
</t>
        </r>
      </text>
    </comment>
    <comment ref="M402" authorId="0" shapeId="0">
      <text>
        <r>
          <rPr>
            <b/>
            <sz val="9"/>
            <color indexed="81"/>
            <rFont val="Tahoma"/>
            <family val="2"/>
          </rPr>
          <t>Myriam Hidekel Lima Vazquez:</t>
        </r>
        <r>
          <rPr>
            <sz val="9"/>
            <color indexed="81"/>
            <rFont val="Tahoma"/>
            <family val="2"/>
          </rPr>
          <t xml:space="preserve">
agregar mas evidencia</t>
        </r>
      </text>
    </comment>
    <comment ref="E403" authorId="0" shapeId="0">
      <text>
        <r>
          <rPr>
            <b/>
            <sz val="9"/>
            <color indexed="81"/>
            <rFont val="Tahoma"/>
            <family val="2"/>
          </rPr>
          <t>Myriam Hidekel Lima Vazquez:</t>
        </r>
        <r>
          <rPr>
            <sz val="9"/>
            <color indexed="81"/>
            <rFont val="Tahoma"/>
            <family val="2"/>
          </rPr>
          <t xml:space="preserve">
cambio también el objetivo y la definición</t>
        </r>
      </text>
    </comment>
    <comment ref="E404" authorId="0" shapeId="0">
      <text>
        <r>
          <rPr>
            <b/>
            <sz val="9"/>
            <color indexed="81"/>
            <rFont val="Tahoma"/>
            <family val="2"/>
          </rPr>
          <t>Myriam Hidekel Lima Vazquez:</t>
        </r>
        <r>
          <rPr>
            <sz val="9"/>
            <color indexed="81"/>
            <rFont val="Tahoma"/>
            <family val="2"/>
          </rPr>
          <t xml:space="preserve">
también cambio objetivo y definición</t>
        </r>
      </text>
    </comment>
    <comment ref="E406" authorId="0" shapeId="0">
      <text>
        <r>
          <rPr>
            <b/>
            <sz val="9"/>
            <color indexed="81"/>
            <rFont val="Tahoma"/>
            <family val="2"/>
          </rPr>
          <t>Myriam Hidekel Lima Vazquez:</t>
        </r>
        <r>
          <rPr>
            <sz val="9"/>
            <color indexed="81"/>
            <rFont val="Tahoma"/>
            <family val="2"/>
          </rPr>
          <t xml:space="preserve">
cambia mas, checar ficha</t>
        </r>
      </text>
    </comment>
    <comment ref="E407" authorId="0" shapeId="0">
      <text>
        <r>
          <rPr>
            <b/>
            <sz val="9"/>
            <color indexed="81"/>
            <rFont val="Tahoma"/>
            <family val="2"/>
          </rPr>
          <t>Myriam Hidekel Lima Vazquez:</t>
        </r>
        <r>
          <rPr>
            <sz val="9"/>
            <color indexed="81"/>
            <rFont val="Tahoma"/>
            <family val="2"/>
          </rPr>
          <t xml:space="preserve">
cambia mas, checar fichas</t>
        </r>
      </text>
    </comment>
    <comment ref="E413" authorId="0" shapeId="0">
      <text>
        <r>
          <rPr>
            <b/>
            <sz val="9"/>
            <color indexed="81"/>
            <rFont val="Tahoma"/>
            <family val="2"/>
          </rPr>
          <t>Myriam Hidekel Lima Vazquez:</t>
        </r>
        <r>
          <rPr>
            <sz val="9"/>
            <color indexed="81"/>
            <rFont val="Tahoma"/>
            <family val="2"/>
          </rPr>
          <t xml:space="preserve">
hay mas cambios</t>
        </r>
      </text>
    </comment>
    <comment ref="K450" authorId="0" shapeId="0">
      <text>
        <r>
          <rPr>
            <b/>
            <sz val="9"/>
            <color indexed="81"/>
            <rFont val="Tahoma"/>
            <family val="2"/>
          </rPr>
          <t>Myriam Hidekel Lima Vazquez:</t>
        </r>
        <r>
          <rPr>
            <sz val="9"/>
            <color indexed="81"/>
            <rFont val="Tahoma"/>
            <family val="2"/>
          </rPr>
          <t xml:space="preserve">
en el drive viene evidencia pero no la agregaron aquí, quedaron de agregar el dato en el reporte de marzo</t>
        </r>
      </text>
    </comment>
    <comment ref="N450" authorId="0" shapeId="0">
      <text>
        <r>
          <rPr>
            <b/>
            <sz val="9"/>
            <color indexed="81"/>
            <rFont val="Tahoma"/>
            <family val="2"/>
          </rPr>
          <t>Myriam Hidekel Lima Vazquez:</t>
        </r>
        <r>
          <rPr>
            <sz val="9"/>
            <color indexed="81"/>
            <rFont val="Tahoma"/>
            <family val="2"/>
          </rPr>
          <t xml:space="preserve">
en la evidencia se cuentan mas personas como 675</t>
        </r>
      </text>
    </comment>
    <comment ref="N451" authorId="0" shapeId="0">
      <text>
        <r>
          <rPr>
            <b/>
            <sz val="9"/>
            <color indexed="81"/>
            <rFont val="Tahoma"/>
            <family val="2"/>
          </rPr>
          <t>Myriam Hidekel Lima Vazquez:</t>
        </r>
        <r>
          <rPr>
            <sz val="9"/>
            <color indexed="81"/>
            <rFont val="Tahoma"/>
            <family val="2"/>
          </rPr>
          <t xml:space="preserve">
en el drive viene evidencia pero no la agregaron aquí, quedaron de agregar el dato en el reporte de marzo</t>
        </r>
      </text>
    </comment>
    <comment ref="N455" authorId="0" shapeId="0">
      <text>
        <r>
          <rPr>
            <b/>
            <sz val="9"/>
            <color indexed="81"/>
            <rFont val="Tahoma"/>
            <family val="2"/>
          </rPr>
          <t>Myriam Hidekel Lima Vazquez:</t>
        </r>
        <r>
          <rPr>
            <sz val="9"/>
            <color indexed="81"/>
            <rFont val="Tahoma"/>
            <family val="2"/>
          </rPr>
          <t xml:space="preserve">
no hay evidencia</t>
        </r>
      </text>
    </comment>
    <comment ref="U457" authorId="0" shapeId="0">
      <text>
        <r>
          <rPr>
            <b/>
            <sz val="9"/>
            <color indexed="81"/>
            <rFont val="Tahoma"/>
            <family val="2"/>
          </rPr>
          <t>Myriam Hidekel Lima Vazquez:</t>
        </r>
        <r>
          <rPr>
            <sz val="9"/>
            <color indexed="81"/>
            <rFont val="Tahoma"/>
            <family val="2"/>
          </rPr>
          <t xml:space="preserve">
en la suma de las evidencias da 588</t>
        </r>
      </text>
    </comment>
    <comment ref="N458" authorId="0" shapeId="0">
      <text>
        <r>
          <rPr>
            <b/>
            <sz val="9"/>
            <color indexed="81"/>
            <rFont val="Tahoma"/>
            <family val="2"/>
          </rPr>
          <t>Myriam Hidekel Lima Vazquez:</t>
        </r>
        <r>
          <rPr>
            <sz val="9"/>
            <color indexed="81"/>
            <rFont val="Tahoma"/>
            <family val="2"/>
          </rPr>
          <t xml:space="preserve">
no hay evidencia
</t>
        </r>
      </text>
    </comment>
    <comment ref="K459" authorId="0" shapeId="0">
      <text>
        <r>
          <rPr>
            <b/>
            <sz val="9"/>
            <color indexed="81"/>
            <rFont val="Tahoma"/>
            <family val="2"/>
          </rPr>
          <t>Myriam Hidekel Lima Vazquez:</t>
        </r>
        <r>
          <rPr>
            <sz val="9"/>
            <color indexed="81"/>
            <rFont val="Tahoma"/>
            <family val="2"/>
          </rPr>
          <t xml:space="preserve">
en el drive viene evidencia pero no la agregaron aquí, quedaron de agregar el dato en el reporte de marzo</t>
        </r>
      </text>
    </comment>
    <comment ref="N462" authorId="0" shapeId="0">
      <text>
        <r>
          <rPr>
            <b/>
            <sz val="9"/>
            <color indexed="81"/>
            <rFont val="Tahoma"/>
            <family val="2"/>
          </rPr>
          <t>Myriam Hidekel Lima Vazquez:</t>
        </r>
        <r>
          <rPr>
            <sz val="9"/>
            <color indexed="81"/>
            <rFont val="Tahoma"/>
            <family val="2"/>
          </rPr>
          <t xml:space="preserve">
duda</t>
        </r>
      </text>
    </comment>
    <comment ref="K465" authorId="0" shapeId="0">
      <text>
        <r>
          <rPr>
            <b/>
            <sz val="9"/>
            <color indexed="81"/>
            <rFont val="Tahoma"/>
            <family val="2"/>
          </rPr>
          <t>Myriam Hidekel Lima Vazquez:</t>
        </r>
        <r>
          <rPr>
            <sz val="9"/>
            <color indexed="81"/>
            <rFont val="Tahoma"/>
            <family val="2"/>
          </rPr>
          <t xml:space="preserve">
en el drive viene evidencia pero no la agregaron aquí, quedaron de agregar el dato en el reporte de marzo</t>
        </r>
      </text>
    </comment>
    <comment ref="N465" authorId="0" shapeId="0">
      <text>
        <r>
          <rPr>
            <b/>
            <sz val="9"/>
            <color indexed="81"/>
            <rFont val="Tahoma"/>
            <family val="2"/>
          </rPr>
          <t>Myriam Hidekel Lima Vazquez:</t>
        </r>
        <r>
          <rPr>
            <sz val="9"/>
            <color indexed="81"/>
            <rFont val="Tahoma"/>
            <family val="2"/>
          </rPr>
          <t xml:space="preserve">
en el drive viene evidencia pero no la agregaron aquí, quedaron de agregar el dato en el reporte de marzo</t>
        </r>
      </text>
    </comment>
    <comment ref="U466" authorId="0" shapeId="0">
      <text>
        <r>
          <rPr>
            <b/>
            <sz val="9"/>
            <color indexed="81"/>
            <rFont val="Tahoma"/>
            <family val="2"/>
          </rPr>
          <t>Myriam Hidekel Lima Vazquez:</t>
        </r>
        <r>
          <rPr>
            <sz val="9"/>
            <color indexed="81"/>
            <rFont val="Tahoma"/>
            <family val="2"/>
          </rPr>
          <t xml:space="preserve">
en la evidencia no da el total, como lo sacan?</t>
        </r>
      </text>
    </comment>
    <comment ref="N467" authorId="0" shapeId="0">
      <text>
        <r>
          <rPr>
            <b/>
            <sz val="9"/>
            <color indexed="81"/>
            <rFont val="Tahoma"/>
            <family val="2"/>
          </rPr>
          <t>Myriam Hidekel Lima Vazquez:</t>
        </r>
        <r>
          <rPr>
            <sz val="9"/>
            <color indexed="81"/>
            <rFont val="Tahoma"/>
            <family val="2"/>
          </rPr>
          <t xml:space="preserve">
en el drive viene evidencia pero no la agregaron aquí, quedaron de agregar el dato en el reporte de marzo</t>
        </r>
      </text>
    </comment>
    <comment ref="J487" authorId="7" shapeId="0">
      <text>
        <r>
          <rPr>
            <b/>
            <sz val="9"/>
            <color indexed="81"/>
            <rFont val="Tahoma"/>
            <family val="2"/>
          </rPr>
          <t>Fatima Selene Garcia Ramirez:</t>
        </r>
        <r>
          <rPr>
            <sz val="9"/>
            <color indexed="81"/>
            <rFont val="Tahoma"/>
            <family val="2"/>
          </rPr>
          <t xml:space="preserve">
Son 94 en total</t>
        </r>
      </text>
    </comment>
    <comment ref="J491" authorId="0" shapeId="0">
      <text>
        <r>
          <rPr>
            <b/>
            <sz val="9"/>
            <color indexed="81"/>
            <rFont val="Tahoma"/>
            <family val="2"/>
          </rPr>
          <t>Myriam Hidekel Lima Vazquez:</t>
        </r>
        <r>
          <rPr>
            <sz val="9"/>
            <color indexed="81"/>
            <rFont val="Tahoma"/>
            <family val="2"/>
          </rPr>
          <t xml:space="preserve">
NO HAY EVIDENCIA
</t>
        </r>
      </text>
    </comment>
    <comment ref="M491" authorId="0" shapeId="0">
      <text>
        <r>
          <rPr>
            <b/>
            <sz val="9"/>
            <color indexed="81"/>
            <rFont val="Tahoma"/>
            <family val="2"/>
          </rPr>
          <t>Myriam Hidekel Lima Vazquez:</t>
        </r>
        <r>
          <rPr>
            <sz val="9"/>
            <color indexed="81"/>
            <rFont val="Tahoma"/>
            <family val="2"/>
          </rPr>
          <t xml:space="preserve">
NO HAY EVIDENCIA
</t>
        </r>
      </text>
    </comment>
    <comment ref="J492" authorId="0" shapeId="0">
      <text>
        <r>
          <rPr>
            <b/>
            <sz val="9"/>
            <color indexed="81"/>
            <rFont val="Tahoma"/>
            <family val="2"/>
          </rPr>
          <t>Myriam Hidekel Lima Vazquez:</t>
        </r>
        <r>
          <rPr>
            <sz val="9"/>
            <color indexed="81"/>
            <rFont val="Tahoma"/>
            <family val="2"/>
          </rPr>
          <t xml:space="preserve">
NO HAY EVIDENCIA
</t>
        </r>
      </text>
    </comment>
    <comment ref="M492" authorId="0" shapeId="0">
      <text>
        <r>
          <rPr>
            <b/>
            <sz val="9"/>
            <color indexed="81"/>
            <rFont val="Tahoma"/>
            <family val="2"/>
          </rPr>
          <t>Myriam Hidekel Lima Vazquez:</t>
        </r>
        <r>
          <rPr>
            <sz val="9"/>
            <color indexed="81"/>
            <rFont val="Tahoma"/>
            <family val="2"/>
          </rPr>
          <t xml:space="preserve">
NO HAY EVIDENCIA
</t>
        </r>
      </text>
    </comment>
    <comment ref="J493" authorId="0" shapeId="0">
      <text>
        <r>
          <rPr>
            <b/>
            <sz val="9"/>
            <color indexed="81"/>
            <rFont val="Tahoma"/>
            <family val="2"/>
          </rPr>
          <t>Myriam Hidekel Lima Vazquez:</t>
        </r>
        <r>
          <rPr>
            <sz val="9"/>
            <color indexed="81"/>
            <rFont val="Tahoma"/>
            <family val="2"/>
          </rPr>
          <t xml:space="preserve">
ES CORRECTO 100? PORQUE ES MUCHO EL CAMBIO A QUE EN FEBRERO ES 1/ NO HAY EVIDENCIA</t>
        </r>
      </text>
    </comment>
    <comment ref="M493" authorId="0" shapeId="0">
      <text>
        <r>
          <rPr>
            <b/>
            <sz val="9"/>
            <color indexed="81"/>
            <rFont val="Tahoma"/>
            <family val="2"/>
          </rPr>
          <t>Myriam Hidekel Lima Vazquez:</t>
        </r>
        <r>
          <rPr>
            <sz val="9"/>
            <color indexed="81"/>
            <rFont val="Tahoma"/>
            <family val="2"/>
          </rPr>
          <t xml:space="preserve">
NO HAY EVIDENCIA
</t>
        </r>
      </text>
    </comment>
    <comment ref="E523" authorId="0" shapeId="0">
      <text>
        <r>
          <rPr>
            <b/>
            <sz val="9"/>
            <color indexed="81"/>
            <rFont val="Tahoma"/>
            <family val="2"/>
          </rPr>
          <t>Myriam Hidekel Lima Vazquez:</t>
        </r>
        <r>
          <rPr>
            <sz val="9"/>
            <color indexed="81"/>
            <rFont val="Tahoma"/>
            <family val="2"/>
          </rPr>
          <t xml:space="preserve">
cambio nombre, definición y método de cálculo</t>
        </r>
      </text>
    </comment>
    <comment ref="E612" authorId="0" shapeId="0">
      <text>
        <r>
          <rPr>
            <b/>
            <sz val="9"/>
            <color indexed="81"/>
            <rFont val="Tahoma"/>
            <family val="2"/>
          </rPr>
          <t>Myriam Hidekel Lima Vazquez:</t>
        </r>
        <r>
          <rPr>
            <sz val="9"/>
            <color indexed="81"/>
            <rFont val="Tahoma"/>
            <family val="2"/>
          </rPr>
          <t xml:space="preserve">
cambio mas, checar ficha</t>
        </r>
      </text>
    </comment>
    <comment ref="G638" authorId="0" shapeId="0">
      <text>
        <r>
          <rPr>
            <b/>
            <sz val="9"/>
            <color indexed="81"/>
            <rFont val="Tahoma"/>
            <family val="2"/>
          </rPr>
          <t>Myriam Hidekel Lima Vazquez:</t>
        </r>
        <r>
          <rPr>
            <sz val="9"/>
            <color indexed="81"/>
            <rFont val="Tahoma"/>
            <family val="2"/>
          </rPr>
          <t xml:space="preserve">
cambio calendario</t>
        </r>
      </text>
    </comment>
  </commentList>
</comments>
</file>

<file path=xl/sharedStrings.xml><?xml version="1.0" encoding="utf-8"?>
<sst xmlns="http://schemas.openxmlformats.org/spreadsheetml/2006/main" count="12363" uniqueCount="3919">
  <si>
    <t>Resultados Programa Operativo Anual 2023</t>
  </si>
  <si>
    <t>Enero</t>
  </si>
  <si>
    <t>Febrero</t>
  </si>
  <si>
    <t>Marzo</t>
  </si>
  <si>
    <t>No.</t>
  </si>
  <si>
    <t>Secretaría</t>
  </si>
  <si>
    <t>Dirección</t>
  </si>
  <si>
    <t>Nivel</t>
  </si>
  <si>
    <t>Actividad</t>
  </si>
  <si>
    <t>Meta</t>
  </si>
  <si>
    <t>Unidad de medida</t>
  </si>
  <si>
    <t>Realizado</t>
  </si>
  <si>
    <t>Planeado/Programado/Requerido</t>
  </si>
  <si>
    <t>EVIDENCIA / COMENTARIOS</t>
  </si>
  <si>
    <t>SAY</t>
  </si>
  <si>
    <t>GGA</t>
  </si>
  <si>
    <t>POA</t>
  </si>
  <si>
    <t>Realizar certificaciones de documentos</t>
  </si>
  <si>
    <t>Porcentaje</t>
  </si>
  <si>
    <t>Realizar publicaciones en el Portal del Archivo Histórico</t>
  </si>
  <si>
    <t>Brindar atención a solicitudes y/o búsquedas de documentos, copias simples y/o certificadas</t>
  </si>
  <si>
    <t>GGA GAP</t>
  </si>
  <si>
    <t>Realizar sesiones ordinarias</t>
  </si>
  <si>
    <t xml:space="preserve">Sesiones </t>
  </si>
  <si>
    <t>Realizar sesiones extraordinarias</t>
  </si>
  <si>
    <t>Realizar sesiones solemnes</t>
  </si>
  <si>
    <t xml:space="preserve">No se programó ejecución para este periodo. </t>
  </si>
  <si>
    <t>Aprobar acuerdos</t>
  </si>
  <si>
    <t>Realizar publicaciones en la Gaceta Municipal Ordinaria</t>
  </si>
  <si>
    <t>Publicaciones</t>
  </si>
  <si>
    <t>Realizar publicaciones en la Gaceta Municipal Especial</t>
  </si>
  <si>
    <t>Realizar publicaciones en el Periódico Oficial del Estado</t>
  </si>
  <si>
    <t>Realizar sesiones de comisiones con miembros del cabildo</t>
  </si>
  <si>
    <t>Elaborar propuestas de dictámenes y puntos de acuerdo</t>
  </si>
  <si>
    <t>Integrar carpetas de archivo de sesiones de cabildo</t>
  </si>
  <si>
    <t>Carpetas</t>
  </si>
  <si>
    <t>GGA COS</t>
  </si>
  <si>
    <t>Brindar atención de gestión social y resolución de problemáticas sociales</t>
  </si>
  <si>
    <t>Brindar atención de servicio de gestoría media cartilla del servicio Militar Nacional</t>
  </si>
  <si>
    <t>Brindar atención de solicitudes de Pasaporte Ordinario Mexicano</t>
  </si>
  <si>
    <t>Expedir Constancias de Juez Auxiliar</t>
  </si>
  <si>
    <t>Expedir Constancias Certificada de Juez Auxiliar</t>
  </si>
  <si>
    <t>GGA AGR</t>
  </si>
  <si>
    <t>Resolver asuntos de grupos religosos.</t>
  </si>
  <si>
    <t>Mediar conflictos que concluyan en acuerdos.</t>
  </si>
  <si>
    <t>Acordar compromisos para el disfrute y ejercicio de derechos y libertades en el espacio público por grupos religiosos.</t>
  </si>
  <si>
    <t>GCR</t>
  </si>
  <si>
    <t>Validar las expediciones y renovaciones de las licencias para el funcionamiento de establecimientos mercantiles</t>
  </si>
  <si>
    <t>Realizar visitas de verificación, inspección y vigilancia en materia de venta y/o consumo de alcohol, espectáculos, comercio, desarrollo urbano, ambiental y de limpia</t>
  </si>
  <si>
    <t>Brindar atención a reportes ciudadanos mediante el Sistema Sentral</t>
  </si>
  <si>
    <t>GCR ALE</t>
  </si>
  <si>
    <t>Efectuar visitas de verificación e inspección a los establecimientos mercantiles y espectáculos públicos</t>
  </si>
  <si>
    <t>Realizar procedimientos de clausura definitiva</t>
  </si>
  <si>
    <t xml:space="preserve">Actualizar el padrón de anuencias municipales </t>
  </si>
  <si>
    <t>Actualizaciones</t>
  </si>
  <si>
    <t>GCR COM</t>
  </si>
  <si>
    <t>Realizar inspección en los espacios destinados al comercio fijo,semifijo, ambulantes y a los mercados municipales</t>
  </si>
  <si>
    <t>Atender quejas de Comercio informal en la vía pública</t>
  </si>
  <si>
    <t>GCR IUE</t>
  </si>
  <si>
    <t>Realizar inspecciones en materia urbana</t>
  </si>
  <si>
    <t>Realizar inspecciones en materia de ecología</t>
  </si>
  <si>
    <t>Realizar inspecciones en materia de servicios públicos</t>
  </si>
  <si>
    <t>Brindar atención a quejas de inspecciones en materia de desarrollo urbano, ecología y servicios públicos</t>
  </si>
  <si>
    <t>ASJ</t>
  </si>
  <si>
    <t>Recibir y remitir demandas a las áreas correspondientes de la Administración Pública Municipal</t>
  </si>
  <si>
    <t>Revisar y modificar proyectos de contratos y convenios remitidos a la Dirección de Asuntos Jurídicos</t>
  </si>
  <si>
    <t>Atender solicitudes de información de transparencia turnadas a la Secretaría del Ayuntamiento</t>
  </si>
  <si>
    <t>Atender quejas signadas por la Comisión Estatal de Derechos Humanos</t>
  </si>
  <si>
    <t>Revisar proyectos de reglamentos municipales</t>
  </si>
  <si>
    <t>Otorgar visto bueno a reglamentos municipales</t>
  </si>
  <si>
    <t>Realizar capacitaciones en materia legal y jurídica</t>
  </si>
  <si>
    <t>Capacitaciones</t>
  </si>
  <si>
    <t>JUC</t>
  </si>
  <si>
    <t>Capacitar al personal en materia de Derechos Humanos y Justicia Cívica</t>
  </si>
  <si>
    <t>Atender personas en situación de vulnerabilidad (situación de calle, violencia de género y población migrante)</t>
  </si>
  <si>
    <t>Capacitar al personal en Mecanismos Alternativos para la Solución de Conflictos</t>
  </si>
  <si>
    <t>Realizar audiencias públicas a presuntos infractores imputables</t>
  </si>
  <si>
    <t>Realizar vinculaciones con Instituciones para la implentación de medidas para mejorar la convivencia</t>
  </si>
  <si>
    <t>Canalizar del presunto infractor según la medida cívica asignada</t>
  </si>
  <si>
    <t>Realizar reportes de seguimiento a las canalizaciones del presunto infractor según la medida cívica asignada</t>
  </si>
  <si>
    <t>Reportes</t>
  </si>
  <si>
    <t>ENM</t>
  </si>
  <si>
    <t>Dar cumplimiento a las Obligaciones de Transparencia</t>
  </si>
  <si>
    <t>Cumplimientos</t>
  </si>
  <si>
    <t>Atender las solicitudes de acceso a la información</t>
  </si>
  <si>
    <t>Brindar atención a reportes ciudadanos</t>
  </si>
  <si>
    <t>Brindar atención a los permisos para uso temporal de espacios públicos (Bajos del Palacio Municipal, Plaza Zaragoza,Kiosko Lucila Sabella y Plaza Hidalgo)</t>
  </si>
  <si>
    <t xml:space="preserve">Gestionar las solicitudes para el mantenimiento del parque vehicular de la Secretaria del ayuntamiento </t>
  </si>
  <si>
    <t xml:space="preserve">Gestionar las solicitudes para el mantenimiento de los bienes inmuebles de la Secretaria del Ayuntamiento </t>
  </si>
  <si>
    <t>Realizar el plan de trabajo para incorporar la perspectiva de género dentro de la Secretaría del Ayuntamiento</t>
  </si>
  <si>
    <t>Plan</t>
  </si>
  <si>
    <t>SFA</t>
  </si>
  <si>
    <t>GEF</t>
  </si>
  <si>
    <t>Atender reuniones generales y de comité</t>
  </si>
  <si>
    <t>GEF PLP</t>
  </si>
  <si>
    <t>Revisar y autorizar suficiencias presupuestales para un control del gasto eficiente</t>
  </si>
  <si>
    <t>Foliar contratos que impliquen egresos para el municipio</t>
  </si>
  <si>
    <t>Elaborar Proyecto de Iniciativa de Ley de Ingresos</t>
  </si>
  <si>
    <t>Proyectos</t>
  </si>
  <si>
    <t>Elaborar Proyecto de Presupuesto de Egresos</t>
  </si>
  <si>
    <t>Elaborar Presupuesto Ciudadano</t>
  </si>
  <si>
    <t>GEF ING</t>
  </si>
  <si>
    <t>Realizar acciones para mantener la eficiencia recaudatoria</t>
  </si>
  <si>
    <t>Acciones</t>
  </si>
  <si>
    <t>Realizar acciones para abatimiento del rezago</t>
  </si>
  <si>
    <t>Calcular la eficiencia recaudatoria de notificaciones</t>
  </si>
  <si>
    <t>Otorgar subsidios</t>
  </si>
  <si>
    <t>GEF REI</t>
  </si>
  <si>
    <t>Realizar operativo predial anual enero a marzo 2023</t>
  </si>
  <si>
    <t>Operativos</t>
  </si>
  <si>
    <t>Otorgar seguros de casa-habitación a contribuyentes cumplidos en pago anual de impuesto predial</t>
  </si>
  <si>
    <t>Calcular la eficiencia recaudatoria respecto al número de expedientes catástrales que se encuentran al corriente de su impuesto predial</t>
  </si>
  <si>
    <t>Realizar inspecciones a lotes baldíos</t>
  </si>
  <si>
    <t>GEF CCP</t>
  </si>
  <si>
    <t>Realizar y presentar informes financieros mensuales</t>
  </si>
  <si>
    <t>Informes</t>
  </si>
  <si>
    <t>Realizar y presentar  informes financieros trimestrales</t>
  </si>
  <si>
    <t>Realizar y presentar informe financiero de cuenta pública 2022</t>
  </si>
  <si>
    <t>Celebrar sesiones de Consejo Municipal de Armonización Contable</t>
  </si>
  <si>
    <t>Sesiones</t>
  </si>
  <si>
    <t>GEF EGR</t>
  </si>
  <si>
    <t>Revisar expedientes para pago de contratistas</t>
  </si>
  <si>
    <t>Revisar expedientes para pago de gasto corriente</t>
  </si>
  <si>
    <t>Revisar expedientes de nómina</t>
  </si>
  <si>
    <t>GEA</t>
  </si>
  <si>
    <t>Realizar promoción para una cultura de uso responsable de los bienes muebles e inmuebles municipales entre los servidores públicos</t>
  </si>
  <si>
    <t>Promociones</t>
  </si>
  <si>
    <t>Realizar promoción para una cultura de respeto a las políticas de recursos humanos con enfoque de eficiencia y servicio al ciudadano</t>
  </si>
  <si>
    <t>GEA COA</t>
  </si>
  <si>
    <t xml:space="preserve">Atender los trámites de expedientes de pago de bienes y servicios provenientes de la dirección de Adquisiciones </t>
  </si>
  <si>
    <t xml:space="preserve">Atender los trámites de expedientes de pago de bienes y servicios provenientes de la dirección de Mantenimineto y Equipamiento </t>
  </si>
  <si>
    <t>Atender los trámites de expedientes de reembolsos de fondos de caja y chica y fondos operativos</t>
  </si>
  <si>
    <t>Atender los trámites de expedientes de solicitudes de gastos de viaticos por medio de una orden de pago a posterior comprobación o reembolso de gastos</t>
  </si>
  <si>
    <t>GEA RHS</t>
  </si>
  <si>
    <t>Actualizar la estructura organizacional vigente de las Secretarías pertenecientes a la Administración Pública Central</t>
  </si>
  <si>
    <t xml:space="preserve">Impartir sesiones de cursos de acuerdo al Plan de Capacitación </t>
  </si>
  <si>
    <t>Atender solicitudes de juicios promovidos por relaciones laborales</t>
  </si>
  <si>
    <t>Efectuar el cálculo de nómina del personal de la Administración Pública de Monterrey</t>
  </si>
  <si>
    <t>Cálculos</t>
  </si>
  <si>
    <t>GEA ASG</t>
  </si>
  <si>
    <t>Realizar Sesiones de Comité</t>
  </si>
  <si>
    <t xml:space="preserve">Realizar Plan Anual de Adquisiciones </t>
  </si>
  <si>
    <t>Dar atención al trámite de Alta de Proveedores</t>
  </si>
  <si>
    <t>Realizar ordenes de compra de bienes y servicios</t>
  </si>
  <si>
    <t>Elaborar contratos</t>
  </si>
  <si>
    <t>GEA MAE</t>
  </si>
  <si>
    <t>Atender reportes de servicios menores y/o urgentes a bienes muebles e inmuebles</t>
  </si>
  <si>
    <t>Atender solicitudes de mantenimiento vehicular preventivo y correctivo de la Secretaría de Seguridad y Protección a la Ciudadanía</t>
  </si>
  <si>
    <t>Atender solicitudes de mantenimiento preventivo y correctivo a unidades y equipo pesado de la Secretaría de Servicios Públicos</t>
  </si>
  <si>
    <t>Atender solicitudes de mantenimiento preventivo y correctivo a inmuebles municipales</t>
  </si>
  <si>
    <t>Atender solicitudes para suministro de mobiliario a dependencias municipales</t>
  </si>
  <si>
    <t>GEA PAT</t>
  </si>
  <si>
    <t>Realizar el resguardo de bienes</t>
  </si>
  <si>
    <t>Realizar el alta de bienes</t>
  </si>
  <si>
    <t>Realizar la baja de bienes</t>
  </si>
  <si>
    <t>Recibir solicitudes de ingreso para constancia de no afectación a bienes de dominio público municipal</t>
  </si>
  <si>
    <t>GEA SEM</t>
  </si>
  <si>
    <t>Brindar consultas de medicina general a los derechohabientes</t>
  </si>
  <si>
    <t>Realizar cirugias</t>
  </si>
  <si>
    <t xml:space="preserve">Brindar consultas de medicina preventiva a los derechohabientes </t>
  </si>
  <si>
    <t>JUR</t>
  </si>
  <si>
    <t>Atender las solicitudes de acceso a la información.</t>
  </si>
  <si>
    <t>Revisión de Contratos.</t>
  </si>
  <si>
    <t>Realizar acciones sobre devoluciones de impuestos, derechos y/o aprovechamientos por Juicios.</t>
  </si>
  <si>
    <t>Realizar el plan de trabajo para incorporar la perspectiva de género dentro de la Secretaría de Finanzas y Administración</t>
  </si>
  <si>
    <t>231.Captura pantalla</t>
  </si>
  <si>
    <t>232.Reporte excel</t>
  </si>
  <si>
    <t>183.Formato excel alta provedores</t>
  </si>
  <si>
    <t>184. Se habia manifestado 15 ordenes de compra pero en el mes de enero el sistema estuvo cerrado</t>
  </si>
  <si>
    <t>185.Se habia manifestado 82 contratos, pero fueron menos los que se elaboraron</t>
  </si>
  <si>
    <t>186.Captura excel</t>
  </si>
  <si>
    <t>181.Oficio comité</t>
  </si>
  <si>
    <t>188.Captura</t>
  </si>
  <si>
    <t>190.Captura excel</t>
  </si>
  <si>
    <t>191.Reporte</t>
  </si>
  <si>
    <t>192.Reporte solicitud</t>
  </si>
  <si>
    <t>193.Reporte sistema</t>
  </si>
  <si>
    <t>194.Reporte excel</t>
  </si>
  <si>
    <t>195.Oficios</t>
  </si>
  <si>
    <t>196.Oficio</t>
  </si>
  <si>
    <t>197.Oficio</t>
  </si>
  <si>
    <t>198.Reporte excel</t>
  </si>
  <si>
    <t>202.Organigrama en power point</t>
  </si>
  <si>
    <t>205.Reporte excel</t>
  </si>
  <si>
    <t>206.Documento word con hipervinculo</t>
  </si>
  <si>
    <t>199.Se habia manifestado una cantidad mayor en la columna planeado/prpgramado debido a se registraron incorrectamente los datos del indicador</t>
  </si>
  <si>
    <t>200.Reporte y registro</t>
  </si>
  <si>
    <t>201.Reporte y registrointerno</t>
  </si>
  <si>
    <t>207.Oficio</t>
  </si>
  <si>
    <t>221.Reporte excel</t>
  </si>
  <si>
    <t>222.reporte excel</t>
  </si>
  <si>
    <t>223.Reporte excel</t>
  </si>
  <si>
    <t>224.Carta invitacion</t>
  </si>
  <si>
    <t>225.Fotografia multa</t>
  </si>
  <si>
    <t>208.Fotografias carpetas</t>
  </si>
  <si>
    <t>209.Captura pantalla</t>
  </si>
  <si>
    <t>213.01- Volante de descuento
Ev.213.02- Imagen- Modulo de pago Palacio Municipal de Monterrey
EV.213.03- Imagen- Modulo de cajas
EV.213.04- Imagen- Modulo de cajas
EV.213.05- Imagen- Entrevista al Director
EV.213.06- Imagen-  Nota en periodico
EV.213.07- Imagen- Modulo de cajas Parque Tucan
EV.213.08- Imagen- Redes Sociales
EV.213.09- Video- Entrevistra</t>
  </si>
  <si>
    <t>214.01- Recibo con Leyenda Seguro Casa Habitación Enero</t>
  </si>
  <si>
    <t>216.01 - Procedimiento de Requerimiento de Multa concluido en Enero</t>
  </si>
  <si>
    <t>228.Oficio respuesta</t>
  </si>
  <si>
    <t>229.Reporte word</t>
  </si>
  <si>
    <t xml:space="preserve">230.Reporte excel y Oficio </t>
  </si>
  <si>
    <t>231.Pendiente</t>
  </si>
  <si>
    <t>181.Oficio Comité</t>
  </si>
  <si>
    <t xml:space="preserve">184.Listado en excel </t>
  </si>
  <si>
    <t>185.Pendiente</t>
  </si>
  <si>
    <t>188.Captura excel</t>
  </si>
  <si>
    <t>189.Pendiente</t>
  </si>
  <si>
    <t>191.Reporte solicitud</t>
  </si>
  <si>
    <t>193.Reporte sistema solicitud</t>
  </si>
  <si>
    <t>196. Oficios</t>
  </si>
  <si>
    <t>197.Oficios</t>
  </si>
  <si>
    <t>202.Organigramas en power Point</t>
  </si>
  <si>
    <t>203.Reporte excel</t>
  </si>
  <si>
    <t>199.Captura de pantalla</t>
  </si>
  <si>
    <t>201.Reporte y registro interno</t>
  </si>
  <si>
    <t>207. Oficio</t>
  </si>
  <si>
    <t>La elaboración del informe financiero correspondiente al mes de enero 2023 no se ha podido realizar, derivado de los trabajos para la Cuenta Pública Municipal 2022, por lo que no se cuenta con saldos iniciales para el ejercicio 2023. </t>
  </si>
  <si>
    <t>221.Reporte excel pago contratistas</t>
  </si>
  <si>
    <t xml:space="preserve">222.Reporte excel </t>
  </si>
  <si>
    <t>223.Reporte excel nómina revisados</t>
  </si>
  <si>
    <t>224.Carta invitacion requerimiento</t>
  </si>
  <si>
    <t>225.Fotografia multa transito</t>
  </si>
  <si>
    <t>226.Carta invitacion requerimiento</t>
  </si>
  <si>
    <t>El reporte es trimestral</t>
  </si>
  <si>
    <t>208.Fotografia carpetas</t>
  </si>
  <si>
    <t>212.Pendiente</t>
  </si>
  <si>
    <t>213.01. Volante Descuento Febrero
213.02. Publicación Redes Sociales
213.03 Rueda de Prensa Palacio Municipal
213.04 Rueda de Prensa Palacio Municipal
213.05 Contribuyentes pagando Delegación Lazaro Cardens
213.06 Contribuyentes pagando Delegación Lazaro Cardens</t>
  </si>
  <si>
    <t>216.01 - Procedimiento de Requerimiento de Multa concluido en Febrero</t>
  </si>
  <si>
    <t>228.Oficios respuesta</t>
  </si>
  <si>
    <t>230.Reporte excel y Oficio</t>
  </si>
  <si>
    <t>CMU</t>
  </si>
  <si>
    <t>FIS</t>
  </si>
  <si>
    <t>Atender las observaciones de los Órganos de Fiscalización Superior recibidas en la Contraloría Municipal</t>
  </si>
  <si>
    <t>Atender los inicios de auditorías programados por los Órganos de Fiscalización Superior</t>
  </si>
  <si>
    <t>Fiscalizar el ejercicio del gasto público municipal</t>
  </si>
  <si>
    <t>CII</t>
  </si>
  <si>
    <t>Realizar actividades de difusión de control interno</t>
  </si>
  <si>
    <t>Revisar los informes de avance de los indicadores de desempeño</t>
  </si>
  <si>
    <t>Realizar seguimiento al Programa Anual de Evaluación</t>
  </si>
  <si>
    <t>Verificar la actualización del sistema de entrega recepción</t>
  </si>
  <si>
    <t>Verificar las declaraciones patrimoniales y de intereses</t>
  </si>
  <si>
    <t>Tramitar denuncias contra servidores públicos</t>
  </si>
  <si>
    <t>ANT</t>
  </si>
  <si>
    <t xml:space="preserve">Substanciar Informes de Presunta Responsabilidad Administrativa en contra de servidores públicos </t>
  </si>
  <si>
    <t>Substanciar Informes de Presunta Responsabilidad Administrativa de la Comisión de Honor y Justicia</t>
  </si>
  <si>
    <t>Atender recursos de revocación interpuestos por servidores públicos</t>
  </si>
  <si>
    <t>Promover impartición de capacitaciones en materia de integridad y buenas prácticas de gobierno dirigido a servidores públicos</t>
  </si>
  <si>
    <t>TRA</t>
  </si>
  <si>
    <t>Atender solicitudes de Acceso a la Información Pública</t>
  </si>
  <si>
    <t>Atender solicitudes de Acceso, Rectificación, Cancelación y Oposición de Datos Personales (DERECHOS ARCO)</t>
  </si>
  <si>
    <t>Verificar obligaciones de transparencia publicados por las dependencias y entidades de la Administración Pública Municipal</t>
  </si>
  <si>
    <t>Elaborar Plan Anual de Capacitación</t>
  </si>
  <si>
    <t>Remitir las solicitudes de contratación de servicios profesionales</t>
  </si>
  <si>
    <t>Realizar el reporte de caja chica</t>
  </si>
  <si>
    <t>Gestionar la adquisición de artículos requeridos por la Contraloría Municipal</t>
  </si>
  <si>
    <t>Dar trámite a las facturas de artículos y servicios adquiridos o contratados por  la Contraloría Municipal.</t>
  </si>
  <si>
    <t>Remitir solicitudes  de recursos tecnológicos y cuentas de usuarios</t>
  </si>
  <si>
    <t>Actualización del patrimonio de la Contraloría Municipal</t>
  </si>
  <si>
    <t>Brindar  atención a solicitudes ciudadanas</t>
  </si>
  <si>
    <t>Actualizar formatos de transparencia</t>
  </si>
  <si>
    <t>Analizar los expedientes del proceso de contratación incorporando la perspectiva de género</t>
  </si>
  <si>
    <t>Digitalizar el archivo de Contraloría Municipal</t>
  </si>
  <si>
    <t>Ejecutar el Programa de dignificación de áreas de trabajo</t>
  </si>
  <si>
    <t>Promover el Servicio Profesional de Carrera</t>
  </si>
  <si>
    <t>Realizar el plan de trabajo para incorporar la perspectiva de género dentro de la Contraloría Municipal</t>
  </si>
  <si>
    <t>SEG</t>
  </si>
  <si>
    <t>IGO</t>
  </si>
  <si>
    <t>Realizar pruebas médicas a personas detenidas para el ingreso al Centro de Detenciones</t>
  </si>
  <si>
    <t>Realizar capacitaciones en manejo de armas y tiro policial armería</t>
  </si>
  <si>
    <t>IGO PMP</t>
  </si>
  <si>
    <t>Atender quejas y/o denuncias del Sistema Sentral</t>
  </si>
  <si>
    <t>Realizar filtros de seguridad para la inspeccion de vehiculos y motos en jurisdicción municipal</t>
  </si>
  <si>
    <t>Realizar operativos de transporte público seguro</t>
  </si>
  <si>
    <t>Ralizar registro de bitácoras operativas de seguridad</t>
  </si>
  <si>
    <t>IGO PMR</t>
  </si>
  <si>
    <t>Desplegar operativos disuasivos  en zonas de alta incidencia dentro del Municipio de Monterrey</t>
  </si>
  <si>
    <t>Desplegar operativos  disuasivos en conjunto en jurisdicción municipal</t>
  </si>
  <si>
    <t>Realizar intervenciones de reacción a llamadas de auxilio en zona de jurisdicción.</t>
  </si>
  <si>
    <t>Capacitar elementos de Reacción en temas de especialidad</t>
  </si>
  <si>
    <t>IGO PMI</t>
  </si>
  <si>
    <t>Registrar elementos para capacitación en materia de policía de investigación</t>
  </si>
  <si>
    <t>Elementos</t>
  </si>
  <si>
    <t>Atender oficios de medidas de protección dentro de juridicción</t>
  </si>
  <si>
    <t>Atender oficios de medidas de protección fuera de juridicción</t>
  </si>
  <si>
    <t>Atender oficios de investigación asignados a elementos de la policia de investigación</t>
  </si>
  <si>
    <t>IGO VIT</t>
  </si>
  <si>
    <t xml:space="preserve">Realizar operativos antialcohol </t>
  </si>
  <si>
    <t>Realizar informe estadístico de los puntos más críticos de atropellos para desarrollo de estrategias</t>
  </si>
  <si>
    <t>Realizar reportes para la recopilación de estadísticas de los 20 puntos mas conflictivos de hechos viales</t>
  </si>
  <si>
    <t>Realizar capacitaciones en materia de cultura vial a instituciones educativas</t>
  </si>
  <si>
    <t>Realizar capacitaciones en materia de cultura vial en empresas</t>
  </si>
  <si>
    <t xml:space="preserve">Actualizar en Normatividad Vial a personas por infringir el reglamento de tránsito </t>
  </si>
  <si>
    <t>IGP</t>
  </si>
  <si>
    <t>Realizar sesiones de asesoría técnica con expertos de la política de prevención</t>
  </si>
  <si>
    <t>Participar en reuniones de Consejo Técnico para retroalimentar y robustecer la política de seguridad</t>
  </si>
  <si>
    <t>Participaciones</t>
  </si>
  <si>
    <t>IGP PRV</t>
  </si>
  <si>
    <t>Realizar talleres preventivos a nivel educación básica</t>
  </si>
  <si>
    <t>Talleres</t>
  </si>
  <si>
    <t>Realizar talleres preventivos a nivel bachillerato</t>
  </si>
  <si>
    <t>Realizar talleres preventivos a nivel universidad</t>
  </si>
  <si>
    <t>Realizar talleres de educación para la paz y no violencia</t>
  </si>
  <si>
    <t>Realizar talleres de aprendizaje a través del arte</t>
  </si>
  <si>
    <t>Realizar talleres de resolución de conflictos</t>
  </si>
  <si>
    <t>Realizar murales</t>
  </si>
  <si>
    <t>Murales</t>
  </si>
  <si>
    <t>Brindar atención psicológica a policías</t>
  </si>
  <si>
    <t>Brindar asesoría legal a policías</t>
  </si>
  <si>
    <t>Realizar eventos "Cumpleaños Integrado"</t>
  </si>
  <si>
    <t>Eventos</t>
  </si>
  <si>
    <t xml:space="preserve">Realizar evento "Mérito Policial" </t>
  </si>
  <si>
    <t xml:space="preserve">Realizar consultas de trabajo social </t>
  </si>
  <si>
    <t>Realizar terapias grupales de apoyo psicológico</t>
  </si>
  <si>
    <t xml:space="preserve">Realizar estudio socioeconómico a policías </t>
  </si>
  <si>
    <t>Estudio</t>
  </si>
  <si>
    <t>Celebrar convenios con escuelas, para la obtención de becas en educación media superior y superior para policías</t>
  </si>
  <si>
    <t>Convenios</t>
  </si>
  <si>
    <t>Celebrar convenios, cartas compromiso, así como compromisos apalabrados celebrados para descuentos a policías</t>
  </si>
  <si>
    <t>Convenios, cartas y compromisos</t>
  </si>
  <si>
    <t xml:space="preserve">Relizar juntas vecinales
</t>
  </si>
  <si>
    <t>Conformar comités de prevención</t>
  </si>
  <si>
    <t>Comités</t>
  </si>
  <si>
    <t>Realizar talleres informativos de protocolos y obligaciones ciudadanas</t>
  </si>
  <si>
    <t>Realizar pláticas preventivas de intereses comunitarios</t>
  </si>
  <si>
    <t>Brintar atención a solicitudes y/o quejas en materia de prevención a través del Sistema Central</t>
  </si>
  <si>
    <t>Realizar marchas exploratorias con los vecinos para la identificación de problemas particulares en las colonias</t>
  </si>
  <si>
    <t>IGP PRC</t>
  </si>
  <si>
    <t>Brindar servicios de trabajo social por medio del Centro de Atención Integral para Adolescentes (CAIPA)</t>
  </si>
  <si>
    <t>Brindar servicios de psicología por medio del CAIPA</t>
  </si>
  <si>
    <t>Brindar servicios de criminología por medio del CAIPA</t>
  </si>
  <si>
    <t>Brindar atención a adolescentes por medio del CAIPA</t>
  </si>
  <si>
    <t>Brindar orientaciones a padres de familia o tutores por medio del CAIPA</t>
  </si>
  <si>
    <t>Realizar llamadas de seguimiento a las personas beneficiadas por el CAIPA</t>
  </si>
  <si>
    <t>Brindar servicios de trabajo social por medio de la Unidad de Víctimas de Violencia Familiar y de Género (UAVVI)</t>
  </si>
  <si>
    <t>Brindar servicios de psicología por medio de la UAVVI</t>
  </si>
  <si>
    <t>Brindar servicios legales por medio de la UAVVI</t>
  </si>
  <si>
    <t>Realizar traslados por elementos operativos adscritos a la UAVVI</t>
  </si>
  <si>
    <t>Realizar mesas de trabajo para la creación del Anexo de Mediación in situ al Protocolo Nacional de Actuación policíal de la Policía de Monterrey</t>
  </si>
  <si>
    <t xml:space="preserve">Realizar mesas de trabajo para la creación del plan de capacitación en Justicia Cívica </t>
  </si>
  <si>
    <t>IGC</t>
  </si>
  <si>
    <t>Realizar acciones de vigilancia a la presentación de los productos de inteligencia</t>
  </si>
  <si>
    <t>Realizar operativos de vigilancia a elementos de policía y tránsito</t>
  </si>
  <si>
    <t>Realizar visitas de vigilancia a operativos  anti alcohol con personal de Comuncación Social</t>
  </si>
  <si>
    <t>Visitas</t>
  </si>
  <si>
    <t>Realizar campañas publicitarias en tema de vacaciones seguras</t>
  </si>
  <si>
    <t xml:space="preserve">Atender las solicitudes de acceso a la información </t>
  </si>
  <si>
    <t>IGC CCC</t>
  </si>
  <si>
    <t>Atender solicitudes de información de inteligencia policial</t>
  </si>
  <si>
    <t xml:space="preserve">Atender llamadas de emergencia recibidas en el C4 </t>
  </si>
  <si>
    <t>Canalizar eventos captados por  las cámaras del C4 para su atención</t>
  </si>
  <si>
    <t>Canalizar vehiculos de interés seguidos por cámaras de C4 para su atención</t>
  </si>
  <si>
    <t>Canalizar eventos de Protección Civil captados por cámaras de C4 para su atención</t>
  </si>
  <si>
    <t>Atender reportes de soporte técnico generados en la Secretaría</t>
  </si>
  <si>
    <t>IGC AIP</t>
  </si>
  <si>
    <t xml:space="preserve">Generar mapas de georreferenciación para los productos de Inteligencia </t>
  </si>
  <si>
    <t>Mapas</t>
  </si>
  <si>
    <t>Generar productos de inteligencia (presentaciones Juntas de la Paz)</t>
  </si>
  <si>
    <t>Presentaciones</t>
  </si>
  <si>
    <t>Elaborar fichas de investigación para la intervención de la polícia de investigación</t>
  </si>
  <si>
    <t>Canalizar las denuncias ciudadanas a C4 por reportes viales en redes sociales</t>
  </si>
  <si>
    <t xml:space="preserve">Realizar capacitaciones técnicas al personal de análisis </t>
  </si>
  <si>
    <t>IGC PCI</t>
  </si>
  <si>
    <t>Brindar atención a quejas del Sistema Sentral</t>
  </si>
  <si>
    <t xml:space="preserve">Atender emergencias viales </t>
  </si>
  <si>
    <t xml:space="preserve">Atender  incendios urbanos </t>
  </si>
  <si>
    <t>Atender eventos de fugas y derrames</t>
  </si>
  <si>
    <t xml:space="preserve">Atender de casos emergentes durante lluvias </t>
  </si>
  <si>
    <t>Realizar Inspecciones y Verificaciones</t>
  </si>
  <si>
    <t>IGC DIC</t>
  </si>
  <si>
    <t>Realizar capacitación continua a elementos operativos en el Sistema Penal Acusatorio</t>
  </si>
  <si>
    <t>Realizar capacitación continua a elementos operativos en Derechos Humanos y Legalidad</t>
  </si>
  <si>
    <t>Realizar capacitación continua a elementos operativos en Perspectiva de Género</t>
  </si>
  <si>
    <t>Realizar capacitación continua a elementos operativos en La función del Primer Respondiente, la Ciencia Forense aplicada en el Lugar de los hechos y cadena de custodia</t>
  </si>
  <si>
    <t>Realizar capacitación continua a elementos operativos en Protocolo Nacional de Cadena de Custodia</t>
  </si>
  <si>
    <t>Realizar capacitación continua a elementos operativos en Competencias Básicas de la Función Policial</t>
  </si>
  <si>
    <t>Realizar capacitación continua a elementos operativos en Protocolo Nacional de Primer Respondiente</t>
  </si>
  <si>
    <t>Realizar capacitación continua a elementos operativos en Protocolo para el Uso Legítimo de la Fuerza</t>
  </si>
  <si>
    <t>Realizar cursos ofertados para el personal de instructores según los niveles de capacitación del programa rector de Profesionalización</t>
  </si>
  <si>
    <t>Brindar apoyo de internado a los cadetes de la academia habilitando un espacio para  su preparación y formación</t>
  </si>
  <si>
    <t>AEM</t>
  </si>
  <si>
    <t>Realizar Mantenimientos preventivos y/o correctivos a unidades operativas</t>
  </si>
  <si>
    <t xml:space="preserve">Procesar solicitudes de adquisiciones </t>
  </si>
  <si>
    <t>Atender solicitudes de mantenimiento a casetas</t>
  </si>
  <si>
    <t>Realizar el plan de trabajo para incorporar la perspectiva de género dentro de la Secretaría de Seguridad y Protección a la Ciudadanía</t>
  </si>
  <si>
    <t>300. Actualizar en normativdad</t>
  </si>
  <si>
    <t>307. Solicitudes de transparencia- registro</t>
  </si>
  <si>
    <t xml:space="preserve">314. Atendencion a las  llamadas de emergencia recibidas en el C4 </t>
  </si>
  <si>
    <t>313.Atendencion de solicitudes</t>
  </si>
  <si>
    <t>361. Atencion a adolescentes- registro de base de datos</t>
  </si>
  <si>
    <t>343. Atencion psicologica policias- registros</t>
  </si>
  <si>
    <t>362. Orientaciones padres- registro base de datos</t>
  </si>
  <si>
    <t>360. Servicios de criminologia- registro de base de datos</t>
  </si>
  <si>
    <t>365. Servicios psicologia UAVVI- registro de base de datos</t>
  </si>
  <si>
    <t>359. Servicios de psicologia- registro</t>
  </si>
  <si>
    <t>364. Servicios trabajo social UAVVI-registro de base de datos</t>
  </si>
  <si>
    <t>358. Servicios de trabajo social- registro de base de datos</t>
  </si>
  <si>
    <t>366.Servicios legales UAVVI- registro de base de datos</t>
  </si>
  <si>
    <t>356. Brindar atencion a solicitudes- registro</t>
  </si>
  <si>
    <t>315. Atencion a eventos captados por  las cámaras del C4 para su atención</t>
  </si>
  <si>
    <t>317. Eventos protección civil registrados- registro</t>
  </si>
  <si>
    <t>311. Canalizar las denuncias ciudadanas</t>
  </si>
  <si>
    <t>316.  Seguimiento de vehiculos- registro</t>
  </si>
  <si>
    <t>351.Convenios policias- convenio e infografia</t>
  </si>
  <si>
    <t>353. Comites de prevencion- actas constitutivas</t>
  </si>
  <si>
    <t>306. Obligaciones de transparencia - registro</t>
  </si>
  <si>
    <t>284. Operativos disuasivos en conjunto</t>
  </si>
  <si>
    <t>283. Operativos disuasivos</t>
  </si>
  <si>
    <t>310. Elaborar fichas</t>
  </si>
  <si>
    <t>308. Generar mapas de georeferenciacion</t>
  </si>
  <si>
    <t>309. Generar productos de inteligencia</t>
  </si>
  <si>
    <t>371. Adquisiciones</t>
  </si>
  <si>
    <t>319.Capacitacion- lista de asistencia e infografia</t>
  </si>
  <si>
    <t>282. Realizar capacitacion de manejo de arma</t>
  </si>
  <si>
    <t>298. Capacitacion cultura vial instituciones educativas</t>
  </si>
  <si>
    <t>299. Capacitacion cultura vial empresas</t>
  </si>
  <si>
    <t>352. Juntas vecinales- listas de asistencia</t>
  </si>
  <si>
    <t xml:space="preserve">No se había programado ejecución para este periodo. </t>
  </si>
  <si>
    <t>304. VOperativo antialcohol- infografia</t>
  </si>
  <si>
    <t>280.Registro de personas detenidas</t>
  </si>
  <si>
    <t>367. TrasladosUAVVI- registro de base de datos</t>
  </si>
  <si>
    <t>354. Taller informativo- informe e infografia</t>
  </si>
  <si>
    <t>341. Taller solucion de conflicto- informe e infografia</t>
  </si>
  <si>
    <t>No se había programado - 339. Taller para la paz y no violencia- informe</t>
  </si>
  <si>
    <t>297. Informe para recopilacion</t>
  </si>
  <si>
    <t>334. Realizar sesiones- presentacion- infografia</t>
  </si>
  <si>
    <t>340. Taller aprendizaje- informe e infografia</t>
  </si>
  <si>
    <t>355. Platicas preventivas- informe e infografia</t>
  </si>
  <si>
    <t>281. Registro de  pruebas medicas a personas detenidas</t>
  </si>
  <si>
    <t>369. Mesa de trabajo- minuta</t>
  </si>
  <si>
    <t>342. Relalizar murales- informe e infografia</t>
  </si>
  <si>
    <t>363. Llamads de seguimiento- registro de base de datos</t>
  </si>
  <si>
    <t>370. Mantenimiento</t>
  </si>
  <si>
    <t>357. Marchas exploratorias- informe de la marcha</t>
  </si>
  <si>
    <t>285. Intervencion de reaccion</t>
  </si>
  <si>
    <t>345. Realizar evento de cumpleaños- informe e infografia</t>
  </si>
  <si>
    <t>296. Informe esadistico</t>
  </si>
  <si>
    <t>SDE</t>
  </si>
  <si>
    <t>PIE</t>
  </si>
  <si>
    <t>Brindar capacitaciones empresariales</t>
  </si>
  <si>
    <t xml:space="preserve">Capacitaciones </t>
  </si>
  <si>
    <t xml:space="preserve">Lista de asistencia y evidencia fotográfica </t>
  </si>
  <si>
    <t>Otorgar apoyos del programa Empleo Temporal</t>
  </si>
  <si>
    <t>Apoyos</t>
  </si>
  <si>
    <t xml:space="preserve">Realizar eventos en Desarrollo de Inversión </t>
  </si>
  <si>
    <t>Evidencia fotográfica</t>
  </si>
  <si>
    <t xml:space="preserve">Realizar brigadas de empleo </t>
  </si>
  <si>
    <t xml:space="preserve">Brigadas de empleo </t>
  </si>
  <si>
    <t>Listado de personas y evidencia fotográfica</t>
  </si>
  <si>
    <t>FCS</t>
  </si>
  <si>
    <t>Atender a ciudadanos en el Centro Emprendemos Monterrey</t>
  </si>
  <si>
    <t>Registro de Atención CEM</t>
  </si>
  <si>
    <t>Otorgar Proyectos Productivos</t>
  </si>
  <si>
    <t>Colorcar créditos a PYMES</t>
  </si>
  <si>
    <t>Vincular empresas a través del Programa de Desarrollo de Proveedores</t>
  </si>
  <si>
    <t>TUR</t>
  </si>
  <si>
    <t>Brindar cursos de capacitación en materia turistica</t>
  </si>
  <si>
    <t>Fotografías</t>
  </si>
  <si>
    <t>Realizar eventos en materia turística</t>
  </si>
  <si>
    <t>Asistir a eventos para posicionar la marca Monterrey</t>
  </si>
  <si>
    <t xml:space="preserve">
Colaborar con instituciones turísticas</t>
  </si>
  <si>
    <t xml:space="preserve">Cumplimientos </t>
  </si>
  <si>
    <t>Acuses</t>
  </si>
  <si>
    <t>Atender las solicitudes realizadas dentro del portal Sentral</t>
  </si>
  <si>
    <t>Registro de Atención SENTRAL</t>
  </si>
  <si>
    <t>Captura de pantalla</t>
  </si>
  <si>
    <t xml:space="preserve">Atender solicitudes vía redes sociales </t>
  </si>
  <si>
    <t>Realizar el plan de trabajo para incorporar la perspectiva de género dentro de la Secretaría de Desarrollo Económico</t>
  </si>
  <si>
    <t>Acuses de Transparencia</t>
  </si>
  <si>
    <t>Registro de Atención</t>
  </si>
  <si>
    <t>Listado de asistencia y evidencia fotográfica</t>
  </si>
  <si>
    <t>Evidencia Fotográfica</t>
  </si>
  <si>
    <t>Registro y Presentación CEM</t>
  </si>
  <si>
    <t>Presentación CEM</t>
  </si>
  <si>
    <t>SSP</t>
  </si>
  <si>
    <t>GPJ</t>
  </si>
  <si>
    <t>Realizar el reporte de control de árboles plantados (por la SSP) y donados (solicitados por la ciudadanía)</t>
  </si>
  <si>
    <t>141.- Informe Bum (Registro de Arborizacion)</t>
  </si>
  <si>
    <t>IMU</t>
  </si>
  <si>
    <t>Realizar el mantenimiento de las áreas verdes</t>
  </si>
  <si>
    <t>m2</t>
  </si>
  <si>
    <t>139.-Informe Mtto Areas Verdes DIMU</t>
  </si>
  <si>
    <t>Realizar el mantenimiento de fuentes y monumentos</t>
  </si>
  <si>
    <t>Servicios</t>
  </si>
  <si>
    <t xml:space="preserve">140.- Mtto Fuentes y Monumentos </t>
  </si>
  <si>
    <t>COM</t>
  </si>
  <si>
    <t>Realizar Campamento de Verano 2023</t>
  </si>
  <si>
    <t>Campamento</t>
  </si>
  <si>
    <t>Realizar la Temporada Acuática 2023</t>
  </si>
  <si>
    <t>Temporada</t>
  </si>
  <si>
    <t>Realizar el Festival de Muertos 2023</t>
  </si>
  <si>
    <t>Festival</t>
  </si>
  <si>
    <t>Realizar el Festival Navideño 2023</t>
  </si>
  <si>
    <t>Realizar eventos gratuitos en los parques públicos</t>
  </si>
  <si>
    <t>Atender solicitudes de préstamo de espacios en parques</t>
  </si>
  <si>
    <t>136.-Informe Adopta un parque</t>
  </si>
  <si>
    <t>Brindar servicios de Mantenimiento de Sistema de Riego</t>
  </si>
  <si>
    <t>137.-Informe Mtto Sistemas de Riego</t>
  </si>
  <si>
    <t>Ejecutar el programa de Mantenimiento de Control Fitosanitario</t>
  </si>
  <si>
    <t>138.-Informe Control Fitosanitario</t>
  </si>
  <si>
    <t>GEO</t>
  </si>
  <si>
    <t>Realizar el mantenimiento de la carpeta asfáltica de vialidades en colonias</t>
  </si>
  <si>
    <t>Realizar el mantenimiento de la carpeta asfáltica de vialidades en avenidas</t>
  </si>
  <si>
    <t xml:space="preserve">Realizar operativos del programa: "Ahora Vamos Juntos"  </t>
  </si>
  <si>
    <t>144.-Presentaciones Ahora Vamos Juntos</t>
  </si>
  <si>
    <t>OZN</t>
  </si>
  <si>
    <t>167.-Descriptivo IMU</t>
  </si>
  <si>
    <t>Realizar la limpieza de rejillas</t>
  </si>
  <si>
    <t>piezas</t>
  </si>
  <si>
    <t>168.-Descriptivo Mtto Vial Limpieza de rejillas</t>
  </si>
  <si>
    <t>Realizar el pintado de cordón</t>
  </si>
  <si>
    <t>ml</t>
  </si>
  <si>
    <t>169.-Descriptivo Mtto Vial pintura de cordón</t>
  </si>
  <si>
    <t>Intervenir plazas públicas mediante el programa Mantenimiento a Infraestructura de Plazas "Pintura"</t>
  </si>
  <si>
    <t>plazas</t>
  </si>
  <si>
    <t>170.-Descriptivo Mtto Vial Limpieza de plazas</t>
  </si>
  <si>
    <t>Realizar la limpieza de avenidas principales y secundarias por medio de pepena</t>
  </si>
  <si>
    <t>km</t>
  </si>
  <si>
    <t>171.-Descrtiptivo Pepena</t>
  </si>
  <si>
    <t>Realizar la limpieza de avenidas principales y secundarias por medio del  barrido manual</t>
  </si>
  <si>
    <t>172.-Descrptivo BM</t>
  </si>
  <si>
    <t>OZS</t>
  </si>
  <si>
    <t>149.-Descriptivo IMU</t>
  </si>
  <si>
    <t>150.-Descrtiptivo BM</t>
  </si>
  <si>
    <t>151.-Descrptivo Pepena</t>
  </si>
  <si>
    <t>m</t>
  </si>
  <si>
    <t>152.-Descriptivo Mtto Vial pintura de cordón</t>
  </si>
  <si>
    <t>No se realizo actividad</t>
  </si>
  <si>
    <t>Realizar el lavado de cordones</t>
  </si>
  <si>
    <t>Realizar el lavado de barandal</t>
  </si>
  <si>
    <t>Realizar el lavado de muros</t>
  </si>
  <si>
    <t>OZP</t>
  </si>
  <si>
    <t xml:space="preserve">Realizar el mantenimiento de las áreas verdes </t>
  </si>
  <si>
    <t>173.-Descriptivo IMU</t>
  </si>
  <si>
    <t>174.-Descrtiptivo BM</t>
  </si>
  <si>
    <t>175.-Descrptivo Pepena</t>
  </si>
  <si>
    <t>Realizar el pintado  de cordón</t>
  </si>
  <si>
    <t>176.-Descriptivo Mtto Vial pintura de cordón</t>
  </si>
  <si>
    <t>177.-Descriptivo Mtto Vial Limpieza de rejillas</t>
  </si>
  <si>
    <t>OZC</t>
  </si>
  <si>
    <t>157.-Descriptivo IMU</t>
  </si>
  <si>
    <t>Realizar la limpieza de avenidas principales y secundarias por medio del barrido manual</t>
  </si>
  <si>
    <t>158.-Descrtiptivo BM</t>
  </si>
  <si>
    <t>159.-Descrptivo Pepena</t>
  </si>
  <si>
    <t>160.-Descriptivo Mtto Vial pintura de cordón</t>
  </si>
  <si>
    <t>161.-Descriptivo Mtto Vial Limpieza de rejillas</t>
  </si>
  <si>
    <t>OZH</t>
  </si>
  <si>
    <t>162.-Descriptivo IMU</t>
  </si>
  <si>
    <t>163.-Descrtiptivo BM</t>
  </si>
  <si>
    <t>164.-Descrptivo Pepena</t>
  </si>
  <si>
    <t>165.-Descriptivo Mtto Vial pintura de cordón</t>
  </si>
  <si>
    <t>166.-Descriptivo Mtto Vial Limpieza de rejillas</t>
  </si>
  <si>
    <t>SET</t>
  </si>
  <si>
    <t>Realizar el mantenimiento a panteones municipales</t>
  </si>
  <si>
    <t>Mantenimientos</t>
  </si>
  <si>
    <t>126.- Trabajos de Mtto en Panteones</t>
  </si>
  <si>
    <t>Atender solicitudes de permisos de ruptura y/u ocupación de vía publica</t>
  </si>
  <si>
    <t>127.-Permisos de Ruptura (tramites en el mes)</t>
  </si>
  <si>
    <t>Atender solicitudes de Contratos de recoleccion de residuos (tipo A, tipo B y tipo C)</t>
  </si>
  <si>
    <t>128.-Tramites tipo A, tipo B y tipo c (tramites en el mes)</t>
  </si>
  <si>
    <t>Atender solicitudes de autorización para personas físicas o morales con vehículos destinados al servicio privado de recolección y traslado de residuos no peligrosos en el territorio Municipal de Monterrey</t>
  </si>
  <si>
    <t>129.-Tramite a las solicitudes de Autorización  (tramites en el mes)</t>
  </si>
  <si>
    <t>Atender solicitudes de servicios de panteones municipales</t>
  </si>
  <si>
    <t>130.-Tramites panteones (tramites y servicios en el mes)</t>
  </si>
  <si>
    <t>Atender las peticiones de necesidades de las direcciones adscritas a la Secretaría</t>
  </si>
  <si>
    <t>145.-Solicitudes Enlace Municipal</t>
  </si>
  <si>
    <t xml:space="preserve">Dar cumplimiento a las Obligaciones de Transparencia </t>
  </si>
  <si>
    <t xml:space="preserve">146.-Obligaciones de transparencia </t>
  </si>
  <si>
    <t xml:space="preserve">147.-Solicitudes de información </t>
  </si>
  <si>
    <t>Realizar el plan de trabajo para incorporar la perspectiva de género dentro de la Secretaría de Servicios Públicos</t>
  </si>
  <si>
    <t>SIS</t>
  </si>
  <si>
    <t>PRO</t>
  </si>
  <si>
    <t>Diseñar proyectos de edificación y rehabilitación</t>
  </si>
  <si>
    <t>Diseñar proyectos de espacio público municipal</t>
  </si>
  <si>
    <t>Diseñar proyectos hídricos</t>
  </si>
  <si>
    <t>GFS</t>
  </si>
  <si>
    <t>Realizar expendientes tecnicos-sociales de evaluación de obra pública con recurso federal</t>
  </si>
  <si>
    <t>Realizar expendientes tecnicos-sociales de evaluación de obra pública con recurso propio</t>
  </si>
  <si>
    <t>Reportar los indicadores de evaluación de los diferentes recursos que ejerce la Secretaría</t>
  </si>
  <si>
    <t>POC</t>
  </si>
  <si>
    <t>Efectuar reuniones en Contraloria Social</t>
  </si>
  <si>
    <t>Formalizar obras mediante contratación</t>
  </si>
  <si>
    <t>Realizar publicaciones para convocatoria de obra pública</t>
  </si>
  <si>
    <t>SEO</t>
  </si>
  <si>
    <t>Efectuar solicitudes para la ejecución de obras inducidas</t>
  </si>
  <si>
    <t>Supervisar obras de infraestructura y edificación</t>
  </si>
  <si>
    <t>Supervisar obras de urbanización en fraccionamientos</t>
  </si>
  <si>
    <t>GEP</t>
  </si>
  <si>
    <t>Diseñar proyectos de pavimentación</t>
  </si>
  <si>
    <t>Elaborar bases para los concursos de obras viales</t>
  </si>
  <si>
    <t>Realizar dictamenes para la ejecución de obras viales</t>
  </si>
  <si>
    <t>Supervisar contratos de obras viales</t>
  </si>
  <si>
    <t xml:space="preserve">Brindar atención a solicitudes de obra pública requeridas por la ciudadania  </t>
  </si>
  <si>
    <t>Realizar el plan de trabajo para incorporar la perspectiva de género dentro de la Secretaría de Infraestructura Sostenible</t>
  </si>
  <si>
    <t>19.Solicitudes de acceso a la información 3/3</t>
  </si>
  <si>
    <t>17.Reporte de Sistema Sentral 63/63</t>
  </si>
  <si>
    <t>18.Formatos de Transparencia  0/1</t>
  </si>
  <si>
    <t>4.Proyectos de Espacio Público 3/3</t>
  </si>
  <si>
    <t>13.Proyectos de Pavimentación 3/3</t>
  </si>
  <si>
    <t>5.Proyectos Pluviales 7/7</t>
  </si>
  <si>
    <t>9.Actas de Comité  14/14</t>
  </si>
  <si>
    <t>14.Bases para Concursos de Obras Viales 0/7</t>
  </si>
  <si>
    <t>16.Dictamenes de Opinión 63/63</t>
  </si>
  <si>
    <t>10.Expedientes de Factibilidad R.P. 0/18</t>
  </si>
  <si>
    <t>7.-Publicaciones para convocatoria 2/2</t>
  </si>
  <si>
    <t>12.Plantilla de Indicadores 1/1</t>
  </si>
  <si>
    <t>1.Bitacora de Supervisión 0/3</t>
  </si>
  <si>
    <t>SDU</t>
  </si>
  <si>
    <t>GDI</t>
  </si>
  <si>
    <t>Resolver dictamenes de expedientes en materia de Subdivisiones, fusiones, parcelaciones y relotificaciones.</t>
  </si>
  <si>
    <t>Resolver dictamenes de expedientes en materia de Fraccionamientos</t>
  </si>
  <si>
    <t xml:space="preserve">Proponer convenios o acuerdos de colaboración con la iniciativa privada, academia, ciudadanos u otros órdenes de gobierno </t>
  </si>
  <si>
    <t xml:space="preserve">Solicitar ordenes de inspección en materia de Desarrollo Urbano </t>
  </si>
  <si>
    <t xml:space="preserve">Resolver dictámenes de solicitudes de Licencias de Usos de Suelo,  Regimenes en Condominio, Casas Habitación, Trámites menores, Constancias de Obra Terminada </t>
  </si>
  <si>
    <t>Resolver dictámenes de licencias de la Ventanilla Única de Construcción (VUC)</t>
  </si>
  <si>
    <t>Resolver dictámenes de licencias de Uso de Suelo del Sistema de Apertura Rápida de Empresas (SARE)</t>
  </si>
  <si>
    <t>Atender solicitudes de Alineamientos Viales en materia de desarrollo urbano</t>
  </si>
  <si>
    <t>GDI IDS</t>
  </si>
  <si>
    <t>Asistir en la supervisión de los procesos de ejecución de las obras de urbanización</t>
  </si>
  <si>
    <t>Realizar dictamen de los tramites de Subdivisiones, fusiones, parcelaciones y relotificaciones</t>
  </si>
  <si>
    <t>Realizar dictamen de los tramites de Fraccionamientos</t>
  </si>
  <si>
    <t>Digitalizar expedientes resueltos</t>
  </si>
  <si>
    <t>Asistir a mesas de trabajo en materia de movilidad, infraestructura, patrimonio, riesgo y terminación de obras</t>
  </si>
  <si>
    <t>Asistir a mesas de trabajo en materia de regularización de Asentamientos Humanos</t>
  </si>
  <si>
    <t>GDI PRT</t>
  </si>
  <si>
    <t>Emitir opinión técnica en materia Estructural de las solicitudes ingresadas</t>
  </si>
  <si>
    <t>Emitir opinión técnica en materia Hidrológica de las solicitudes ingresadas</t>
  </si>
  <si>
    <t>Emitir opinión técnica en materia Geológica a las solicitudes ingresadas</t>
  </si>
  <si>
    <t xml:space="preserve">Emitir opinión técnica en materia Vial a las solicitudes ingresadas en la Dirección para la Integración de Distritos, Sub-centros y Nuevos Desarrollos </t>
  </si>
  <si>
    <t>Emitir opinión técnica en materia Vial a las solicitudes ingresadas en la Dirección para un Desarrollo Compacto</t>
  </si>
  <si>
    <t>Atender solicitudes de alineamientos viales en materia de Desarrollo Urbano Sostenible</t>
  </si>
  <si>
    <t>Participar en reuniones o proyectos cuya finalidad son los procesos de identificación, declaratoria y conservación de zonas, edificaciones o elementos con valor histórico o cultural</t>
  </si>
  <si>
    <t>Digitalizar planos para mantener actualizada la base de datos cartografíca municipal, con respecto al número de fraccionamientos aprobados en etapa de ventas y modificación</t>
  </si>
  <si>
    <t>Georreferenciar licencias para mantener actualizada la base de datos cartografíca municipal</t>
  </si>
  <si>
    <t>Llevar a cabo mesas técnicas de trabajo para impulsar proyectos estratégicos en el marco de los planes, programas, leyes y reglamentos en materia de desarrollo urbano sostenible</t>
  </si>
  <si>
    <t>GDI DEC</t>
  </si>
  <si>
    <t>Solicitar ordenes de inspección en materia de Desarrollo Urbano</t>
  </si>
  <si>
    <t xml:space="preserve">Elaborar dictámenes y preventivas sobre solicitudes de Licencias de Usos de Suelo,  Regimenes en Condominio, Casas Habitación, Trámites menores, Constancias de Obra Terminada </t>
  </si>
  <si>
    <t>Elaborar dictámenes y preventivas sobre solicitudes de licencias de la Ventanilla Única de Construcción (VUC)</t>
  </si>
  <si>
    <t>Elaborar dictámenes y preventivas sobre solicitudes de licencias de Uso de Suelo del Sistema de Apertura Rápida de Empresas (SARE)</t>
  </si>
  <si>
    <t>Atender las recomendaciones emitidas por la CONAMER al Sistema de Apertura Rápida de Empresas, derivado del proceso de certificación PROSARE</t>
  </si>
  <si>
    <t>Atender solicitudes ciudadanas  que tienen como finalidad la obtención de los diversos trámites correspondientes a la Dirección</t>
  </si>
  <si>
    <t>GME</t>
  </si>
  <si>
    <t>Realizar reuniones o recorridos vecinales en materia de movilidad y seguridad vial</t>
  </si>
  <si>
    <t>Supervisar a obras de movilidad y espacio público</t>
  </si>
  <si>
    <t>Elaborar propuestas de normas y lineamientos para la movilidad, espacio público y seguridad vial</t>
  </si>
  <si>
    <t>Propuestas</t>
  </si>
  <si>
    <t>Elaborar dictámenes para la modificación de la infraestructura y dispositivos viales solicitadas por entidades o dependencias</t>
  </si>
  <si>
    <t>GME MOS</t>
  </si>
  <si>
    <t>Realizar mesas de trabajo para la participación de la comunidad y usuarios</t>
  </si>
  <si>
    <t>Mesas de trabajo</t>
  </si>
  <si>
    <t xml:space="preserve">Revisar proyectos a particulares </t>
  </si>
  <si>
    <t>Elaborar material digital</t>
  </si>
  <si>
    <t>Material digital</t>
  </si>
  <si>
    <t>Atender reuniones o eventos para la vinculación interinstitucional</t>
  </si>
  <si>
    <t xml:space="preserve">Realizar trazos en calle para ejecución de proyectos de movilidad </t>
  </si>
  <si>
    <t>Trazos</t>
  </si>
  <si>
    <t>Elaborar opiniones técnicas a peticiones de proyectos en el espacio público</t>
  </si>
  <si>
    <t>GME SEV</t>
  </si>
  <si>
    <t>Atender solicitudes ciudadanas en materia de movilidad y seguridad vial</t>
  </si>
  <si>
    <t>Pintar señalización horizontal  - pictogramas</t>
  </si>
  <si>
    <t>Piezas</t>
  </si>
  <si>
    <t>Pintar cruces o intersecciones</t>
  </si>
  <si>
    <t>Metros lineales</t>
  </si>
  <si>
    <t>Realizar mantenimiento a señales</t>
  </si>
  <si>
    <t>Instalar señales de tránsito</t>
  </si>
  <si>
    <t>Señales instaladas</t>
  </si>
  <si>
    <t>Rehabilitar cruces con semáforos</t>
  </si>
  <si>
    <t>Semáforos rehabilitados</t>
  </si>
  <si>
    <t>Realizar estudios para la intervención de las vías</t>
  </si>
  <si>
    <t>Estudios</t>
  </si>
  <si>
    <t>GDV</t>
  </si>
  <si>
    <t xml:space="preserve">Brindar atención a solicitudes de inspección y vigilancia en materia de protección ambiental para el control de la contaminación                                                                        </t>
  </si>
  <si>
    <t xml:space="preserve">Brindar atención a dictaminaciones en materia forestal                                                                       </t>
  </si>
  <si>
    <t>Brindar atención a dictaminaciones de lineamientos ambientales</t>
  </si>
  <si>
    <t xml:space="preserve">Brindar atención a dictaminaciones de anuncios                                                                        </t>
  </si>
  <si>
    <t xml:space="preserve">Brindar atención en ventanilla de desarrollo verde           </t>
  </si>
  <si>
    <t>GDV ACC</t>
  </si>
  <si>
    <t>Brindar atención especializada y personalizada en materia ambiental</t>
  </si>
  <si>
    <t>Realizar eventos, cursos o talleres sostenibles</t>
  </si>
  <si>
    <t>Realizar programas de gestión ambiental</t>
  </si>
  <si>
    <t>Programas</t>
  </si>
  <si>
    <t>Consolidar acuerdos de colaboración (locales o intrenacionales)</t>
  </si>
  <si>
    <t>Acuerdos</t>
  </si>
  <si>
    <t>Diseñar propuesta del reglamento de cambio climático</t>
  </si>
  <si>
    <t>Realizar diálogos abiertos por el Acuerdo Verde</t>
  </si>
  <si>
    <t>Diálogos</t>
  </si>
  <si>
    <t>GDV CIV</t>
  </si>
  <si>
    <t>Asignar arboles para su plantación</t>
  </si>
  <si>
    <t>Cantidad</t>
  </si>
  <si>
    <t>Realizar eventos de adopción de árboles</t>
  </si>
  <si>
    <t>Reforestar áreas verdes</t>
  </si>
  <si>
    <t>Reforestaciones</t>
  </si>
  <si>
    <t>Diseñar y/o re diseñar parques del municipio</t>
  </si>
  <si>
    <t>Diseños</t>
  </si>
  <si>
    <t>Gestionar el desarrollo de los parques diseñados</t>
  </si>
  <si>
    <t>GDV EFE</t>
  </si>
  <si>
    <t>Crear programas de gestión ambiental</t>
  </si>
  <si>
    <t>Consolidar acuerdos de colaboración</t>
  </si>
  <si>
    <t>Crear lineamientos de eficiencia energética, optimización de recursos y descarbonización en nuevas edificaciones</t>
  </si>
  <si>
    <t>Lineamientos</t>
  </si>
  <si>
    <t>Revisar procesos de trámites a petición de las áreas</t>
  </si>
  <si>
    <t>Implementar módulos digitales a petición de las áreas</t>
  </si>
  <si>
    <t>Realizar el plan de trabajo para incorporar la perspectiva de género dentro de la Secretaría de Desarrollo Urbano Sostenible</t>
  </si>
  <si>
    <t>443. Captura de pantalla 2/2</t>
  </si>
  <si>
    <t>428.Listado, plano (2/2)</t>
  </si>
  <si>
    <t>407.Diseñar y/o re diseñar parques del municipio 2/2</t>
  </si>
  <si>
    <t>421.Listado de expedientes estructurales</t>
  </si>
  <si>
    <t>423.Listado de expedientes geología</t>
  </si>
  <si>
    <t>422.Listado de expedientes hidrología</t>
  </si>
  <si>
    <t>424.Listado de expedientes vial fracc</t>
  </si>
  <si>
    <t>425.Listado de expedientes Vial Licencias</t>
  </si>
  <si>
    <t>429.Listado, plano (3/3)</t>
  </si>
  <si>
    <t>408.Gestionar el desarrollo de los parques diseñados 3/3</t>
  </si>
  <si>
    <t>390.Bitacora.1</t>
  </si>
  <si>
    <t>430. Minutas de reuniones, fotos (13/13)</t>
  </si>
  <si>
    <t>427.Listado de espedientes, plano (3/3)</t>
  </si>
  <si>
    <t>388.Reporte 2/2</t>
  </si>
  <si>
    <t>387.Reporte.1</t>
  </si>
  <si>
    <t>392.Estudio.1</t>
  </si>
  <si>
    <t>405.Realizar eventos de adopción de árboles</t>
  </si>
  <si>
    <t>399. Realizar eventos, cusros o talleres sostenibles 5/5</t>
  </si>
  <si>
    <t>410.Realizar eventos, cursos o talleres sostenibles</t>
  </si>
  <si>
    <t>389.Bitacora.1</t>
  </si>
  <si>
    <t>375.Bitacora.3/3</t>
  </si>
  <si>
    <t>384.Reporte.3/3</t>
  </si>
  <si>
    <t>406.Reforestar áreas verdes</t>
  </si>
  <si>
    <t>391.Resumen.1</t>
  </si>
  <si>
    <t>446. Diagrama de Flujo 2/2</t>
  </si>
  <si>
    <t>381.Revision.6/6</t>
  </si>
  <si>
    <t>377.Bitacora.3/3</t>
  </si>
  <si>
    <t>SIG</t>
  </si>
  <si>
    <t>GGD</t>
  </si>
  <si>
    <t>Realizar el reporte de ciberseguridad para diagnosticar, identificar y evaluar las áreas, controles y/o dominios que permitan definir acciones de mejora y protección</t>
  </si>
  <si>
    <t>Reporte</t>
  </si>
  <si>
    <t>Crear cuentas de correo electrónico con Gmail, mensajes instantáneos Chats, espacio de almacenamiento con Google Drive y administración de agenda con Google Calendar, que permita un manejo de información en la nube</t>
  </si>
  <si>
    <t>Cuentas</t>
  </si>
  <si>
    <t>GGD GOD</t>
  </si>
  <si>
    <t>Evaluar y dictaminar elementos interoperables para la adquisición de tecnologías de la información que requiera la Administración Pública Municipal</t>
  </si>
  <si>
    <t>Desarrollar servicios digitales para la Administración Pública</t>
  </si>
  <si>
    <t>Curar y liberar conjuntos de datos en el portal de datos abiertos</t>
  </si>
  <si>
    <t xml:space="preserve">Integrar capas en la infraestructura de datos espaciales </t>
  </si>
  <si>
    <t>Planear y/o gestionar proyectos antes de su fase de liberación</t>
  </si>
  <si>
    <t>Dar atención a solicitudes de soluciones digitales</t>
  </si>
  <si>
    <t>Generar reportes para la toma de decisiones basada en datos</t>
  </si>
  <si>
    <t>Validar mediante el otrogamiento de un reconocimiento las prácticas innovadoras más destacadas, de acuerdo a la convocatoria realizada</t>
  </si>
  <si>
    <t>Reconocimiento</t>
  </si>
  <si>
    <t>Realizar evento para educación de temas de Gobierno Digital</t>
  </si>
  <si>
    <t>SOI</t>
  </si>
  <si>
    <t>Dar atención a solicitudes de soporte de infraestructura</t>
  </si>
  <si>
    <t>Actualizar el respaldo de información fuera del centro de datos municipales</t>
  </si>
  <si>
    <t>Dar atención a solicitudes de plataformas o productos digitales que se encuentran operando en el municipio</t>
  </si>
  <si>
    <t>Realizar capacitaciones respecto al uso y generación de información de los sistemas municipales</t>
  </si>
  <si>
    <t>Realizar reporte de la medición de la satisfacción del usario por la atención a las solicitudes de soporte a sistemas y reportes o fallas de telecomunicaciones atendidas</t>
  </si>
  <si>
    <t>Realizar reporte de los usuarios inhabilitados en la conexión a la red inalámbrica del Municipio</t>
  </si>
  <si>
    <t>Usuarios</t>
  </si>
  <si>
    <t xml:space="preserve">Crear y/o actualizar lineamientos y/o políticas creados para la conexión de equipos a la red municipal  </t>
  </si>
  <si>
    <t>PAC</t>
  </si>
  <si>
    <t>Evaluar la factibilidad de los proyectos propuestos del Presupuesto Participativo</t>
  </si>
  <si>
    <t>Porcentual</t>
  </si>
  <si>
    <t>Realizar mapas colaborativos con metodología de diseño comunitario del espacio</t>
  </si>
  <si>
    <t>Mapeos</t>
  </si>
  <si>
    <t>Mantener la asistencia de la comunidad a las juntas vecinales realizadas</t>
  </si>
  <si>
    <t>Asistencia</t>
  </si>
  <si>
    <t>Realizar Audiencias Públicas en la temática gobierno abierto</t>
  </si>
  <si>
    <t xml:space="preserve">Audiencias </t>
  </si>
  <si>
    <t>Dar Atención a Información sobre Procedimiento de Restricción Vial</t>
  </si>
  <si>
    <t>Dar atención a las gestiones solicitadas vía el Call Center</t>
  </si>
  <si>
    <t>MER</t>
  </si>
  <si>
    <t>Coordinar las reuniones de seguimiento al Plan de implementación de la Organización para la Cooperación y el Desarrollo Económicos (OCDE)</t>
  </si>
  <si>
    <t>Reuniones</t>
  </si>
  <si>
    <t xml:space="preserve">Actualizar los procesos de los trámites y servicios involucrados </t>
  </si>
  <si>
    <t>Procesos</t>
  </si>
  <si>
    <t>Elaborar el Programa de Mejora Regulatoria</t>
  </si>
  <si>
    <t>Elaborar los informes de avance del Programa Anual de Mejora Regulatoria</t>
  </si>
  <si>
    <t xml:space="preserve">Informes  </t>
  </si>
  <si>
    <t>Dar atención a solicitudes de atención ciudadana recibidas en la Secretaría</t>
  </si>
  <si>
    <t>Cumplir con las Obligaciones de Transparencia de esta Dependencia</t>
  </si>
  <si>
    <t>Dar atención a las solicitudes de acceso a la información remitidas por la Unidad de Transparencia</t>
  </si>
  <si>
    <t>Monitorear interacciones de las redes sociales vigentes de la Dependencia</t>
  </si>
  <si>
    <t>Monitoreos</t>
  </si>
  <si>
    <t>Promover campañas informativas propuestas por la Secretaría Ejecutiva y la propia Dependencia.</t>
  </si>
  <si>
    <t>Realizar el plan de trabajo para incorporar la perspectiva de género dentro de la Secretaría de Innovación y Gobierno Abierto</t>
  </si>
  <si>
    <t>SDH</t>
  </si>
  <si>
    <t>GPB</t>
  </si>
  <si>
    <t>Formular y/o actualizar reglas de operación de los programas a su cargo</t>
  </si>
  <si>
    <t>Realizar reuniones de seguimiento mensual para coadyuvar en el cumplimiento de las políticas, líneamientos y acciones establecidas por las distintas direcciones de la Secretaria</t>
  </si>
  <si>
    <t>448. Minuta de trabajo</t>
  </si>
  <si>
    <t>Dar cumplimiento a los compromisos generados a partir de las necesidades identificadas de las direcciones a cargo</t>
  </si>
  <si>
    <t>449.Minuta de trabajo</t>
  </si>
  <si>
    <t>Realizar acompañamientos técnicos a partir de la detección de necesidades de las direcciones a cargo</t>
  </si>
  <si>
    <t>450.Ficha técnica</t>
  </si>
  <si>
    <t>GPB SAL</t>
  </si>
  <si>
    <t>Brindar atenciones de salud a las personas en los centros de salud del municipio de Monterrey</t>
  </si>
  <si>
    <t>465. Padrón de personas beneficiarias</t>
  </si>
  <si>
    <t>Realizar acciones (talleres/capacitaciones/pláticas) dirigidas a la comunidad en temas de salud, prevención y autocuidado</t>
  </si>
  <si>
    <t>466. Fichas técnicas 6-6</t>
  </si>
  <si>
    <t>Realizar talleres, capacitaciones o pláticas a la comunidad en temas de salud sexual, prevención y autocuidado</t>
  </si>
  <si>
    <t>Talleres, capacitaciones o pláticas</t>
  </si>
  <si>
    <t xml:space="preserve">467. Ficha técnica </t>
  </si>
  <si>
    <t>Brindar atención psicológica a las personas en los centros de salud del municipio de Monterrey</t>
  </si>
  <si>
    <t>GPB EDU</t>
  </si>
  <si>
    <t>Realizar sesiones del Consejo de Participación Ciudadana en Educación para apoyar a escuelas públicas de educación básica del municipio de Monterrey</t>
  </si>
  <si>
    <t xml:space="preserve">Realizar feria de becas y opciones educativas de nivel medio superior y superior.  </t>
  </si>
  <si>
    <t>Feria</t>
  </si>
  <si>
    <t xml:space="preserve">Realizar talleres en ferias de servicios y otros eventos/espacios en el municipio de Monterrey </t>
  </si>
  <si>
    <t>Implementar talleres y/o acciones en materia de Salud, Bienestar y Protección a través de alianzas establecidas con diferentes actores (IP, Universidades, OSC'S)</t>
  </si>
  <si>
    <t>Talleres y/o acciones</t>
  </si>
  <si>
    <t>Implementar talleres en materia de Educación y Cuidados</t>
  </si>
  <si>
    <t>Establecer acuerdos con actores claves para facilitar servicios a las infancias de 0 a 5 años y/o sus personas cuidadoras</t>
  </si>
  <si>
    <t>Alianzas</t>
  </si>
  <si>
    <t>GPB CUL</t>
  </si>
  <si>
    <t>Realizar acciones que promuevan la participación de las personas en actividades artisticas y culturales (artes interpretativas, visuales y musicales)</t>
  </si>
  <si>
    <t xml:space="preserve"> 457.Fichas técnicas 9-9</t>
  </si>
  <si>
    <t>Incentivar la participación de las personas en las proyecciones interactivas "Corazón de Monterrey" para el conocimiento y apreción de la historia comunitaria, patrimonio cultural y valores culturales</t>
  </si>
  <si>
    <t>Promedio</t>
  </si>
  <si>
    <t>Realizar exposiciones artísticas y culturales en los espacios públicos para fomentar la participación de las personas y el conocimiento y apreción de la historia comunitaria, patrimonio cultural y valores culturales</t>
  </si>
  <si>
    <t>GPB CFD</t>
  </si>
  <si>
    <t>Realizar eventos deportivos para promover la cultura física y el deporte</t>
  </si>
  <si>
    <t>Participar en el desfile civico deportivo y militar de la Revolución Mexicana para promover el deporte y la recreación</t>
  </si>
  <si>
    <t>Desfiles</t>
  </si>
  <si>
    <t>Brindar apoyos a deportistas en especie</t>
  </si>
  <si>
    <t>Realizar capacitaciones a entrenadores deportivos</t>
  </si>
  <si>
    <t xml:space="preserve">Realizar torneos deportivos de distintas disciplinas en colonias del municipio de Monterrey </t>
  </si>
  <si>
    <t>Torneos</t>
  </si>
  <si>
    <t>IGS</t>
  </si>
  <si>
    <t xml:space="preserve">Realizar sesiones y actividades extraordinarias del Consejo de la Niñez en las que se colabore con dependencias y entidades municipales de Monterrey así como otros actores estratégicos </t>
  </si>
  <si>
    <t>Elaborar de documentos que permitan la transversalización de la perspectiva de género e igualdad sustantiva a fin de prevenir, atender, sancionar y erradicar la violencia de género, discriminación hacia la población en situación de movilidad, personas en situación de calle, personas con discapacidad, personas adultas mayores, personas de la comunidad LGBTTTIQ+, personas indígenas, mujeres y cualquier otro grupo en situación de vulnerabilidad en el Municipio.</t>
  </si>
  <si>
    <t>Documentos</t>
  </si>
  <si>
    <t>Realizar eventos  sobre la promoción de prácticas con perspectiva de género e igualdad sustantiva en Monterrey</t>
  </si>
  <si>
    <t>VII</t>
  </si>
  <si>
    <t>Tasa</t>
  </si>
  <si>
    <t>Establecer colaboraciones con actores estratégicos a sesiones de Consejo para trabajar en conjunto con la SDHIS</t>
  </si>
  <si>
    <t>Colaboraciones</t>
  </si>
  <si>
    <t>Concluir trámites de testamentos</t>
  </si>
  <si>
    <t>474. Padrón de personas beneficiarias</t>
  </si>
  <si>
    <t xml:space="preserve">Realizar entrega de testamentos </t>
  </si>
  <si>
    <t>475. Padrón de personas beneficiarias</t>
  </si>
  <si>
    <t>Realizar juicios sucesorios de intestado especial, en donde la ciudadanía tenga una certeza jurídica para la adjudicación de los bienes de la persona fallecida a favor de que justifiquen su parentesco con el dueño de la propiedad</t>
  </si>
  <si>
    <t>476. Padrón de personas beneficiarias</t>
  </si>
  <si>
    <t>Realizar trámites de juicios sucesorios testamentarios especiales, en donde la ciudadanía tenga certeza jurídica para la adjudicación de los bienes de la persona fallecida, a favor de que los herederos legítimos que se desprendan del testamento y justifiquen serlo, según la voluntad expresa por el testador</t>
  </si>
  <si>
    <t>477. Padrón de personas beneficiarias</t>
  </si>
  <si>
    <t>Realizar juicios de identidad (trámites de diligencias de jurisdicción voluntaria sobre información ad-perpetuam), para que la ciudadanía aclare y justifique las discrepancias que existen en cuanto nombre y apellido de una persona</t>
  </si>
  <si>
    <t>478. Padrón de personas beneficiarias</t>
  </si>
  <si>
    <t>Realizar trámites de rectificación de actas para que la ciudadanía cuente con la documentación correcta para la realización de sus trámites</t>
  </si>
  <si>
    <t>479. Padrón de personas beneficiarias</t>
  </si>
  <si>
    <t>Realizar juicios sucesorios de transmisión hereditaria del patrimonio familiar</t>
  </si>
  <si>
    <t>480. Padrón de personas beneficiarias</t>
  </si>
  <si>
    <t>Brindar asesorías jurídicas para asesorar a la ciudadanía sobre diversos temas jurídicos</t>
  </si>
  <si>
    <t>481. Padrón de personas beneficiarias</t>
  </si>
  <si>
    <t>Realizar acciones en materia de escrituración</t>
  </si>
  <si>
    <t>482. Padrón de personas beneficiarias</t>
  </si>
  <si>
    <t>Diseñar protocolo de atención emergente a personas en situación de vulnerbilidad.</t>
  </si>
  <si>
    <t>Realizar requerimientos en materia de adquisiciones, recursos humanos y mantenimiento de las Unidades Administrativas</t>
  </si>
  <si>
    <t>484. Base de datos de requerimientos recibidos y atendidos a través de oficio</t>
  </si>
  <si>
    <t>Atender solicitudes ciudadanas a través de las distintas direcciones de las Unidades Administrativas</t>
  </si>
  <si>
    <t>486. Base de Datos Sentral</t>
  </si>
  <si>
    <t>Canalizar solicitudes ciudadanas a instituciones públicas, privadas u OSC´s</t>
  </si>
  <si>
    <t>487. Base de Datos ACSDHIS</t>
  </si>
  <si>
    <t>488. Oficios de contestación de Transparencia 8-8</t>
  </si>
  <si>
    <t>Realizar el plan de trabajo para incorporar la perspectiva de género dentro de la Secretaría de Desarrollo Humano e Igualdad Sustantiva</t>
  </si>
  <si>
    <t>490. Oficios de contestación 4/4</t>
  </si>
  <si>
    <t>488. Base de Datos Sentral</t>
  </si>
  <si>
    <t>470. Padrón de personas beneficiarias</t>
  </si>
  <si>
    <t>467. Padrón de personas beneficiarias</t>
  </si>
  <si>
    <t>489. Base de Datos ACSDHIS</t>
  </si>
  <si>
    <t>451.Minuta de trabajo</t>
  </si>
  <si>
    <t>457. Padrón de personas beneficiarias</t>
  </si>
  <si>
    <t>456. Padrón de personas beneficiarias</t>
  </si>
  <si>
    <t>468. Fichas técnicas 2/2</t>
  </si>
  <si>
    <t>452.Ficha técnica</t>
  </si>
  <si>
    <t>461.FICHAS TECNICAS 2-2</t>
  </si>
  <si>
    <t>486. Base de datos de requerimientos recibidos y atendidos a través de oficio</t>
  </si>
  <si>
    <t>450. Minuta de trabajo</t>
  </si>
  <si>
    <t>469. Ficha técnica</t>
  </si>
  <si>
    <t>DIF</t>
  </si>
  <si>
    <t>GEN</t>
  </si>
  <si>
    <t>Realizar reportes estádisticos del SDIF para la mejora continua</t>
  </si>
  <si>
    <t>EstDIF Enero</t>
  </si>
  <si>
    <t>Realizar reportes de eventos públicos por el SDIF</t>
  </si>
  <si>
    <t>Eventos Enero</t>
  </si>
  <si>
    <t>Realizar juntas y eventos para voluntarios para fortalecer el núcleo familiar</t>
  </si>
  <si>
    <t>Juntas y Eventos</t>
  </si>
  <si>
    <t>Junta</t>
  </si>
  <si>
    <t xml:space="preserve">Realizar pláticas de superación personal, talleres y manualidades impartidas por voluntarios </t>
  </si>
  <si>
    <t>Realizar recorridos en colonias para la promoción del voluntariado</t>
  </si>
  <si>
    <t>GEN INF</t>
  </si>
  <si>
    <t>Realizar visitas domiciliarias</t>
  </si>
  <si>
    <t>Visitas domiciliarias</t>
  </si>
  <si>
    <t>Realizar talleres preventivos y remediales a niñas, niños, adolescentes y familias</t>
  </si>
  <si>
    <t>Talleres preventivos y remediales</t>
  </si>
  <si>
    <t>Realizar brigadas y recorridos</t>
  </si>
  <si>
    <t>Brigadas y recorridos</t>
  </si>
  <si>
    <t>Realizar eventos, brigadas, reuniones plenaria, juntas bilaterales y celebraciones conmemorativas</t>
  </si>
  <si>
    <t>Eventos, reuniones,plenarias, juntas, celebraciones</t>
  </si>
  <si>
    <t>Realizar orientaciones sociales, psicológicas, jurídicas, médicas y nutricionales</t>
  </si>
  <si>
    <t>Orientaciones sociales,psicológicas, jurídicas</t>
  </si>
  <si>
    <t xml:space="preserve">Atender los reportes de vulneración de derechos de niñas, niños y adolescentes </t>
  </si>
  <si>
    <t>Listado de reportes de vilneración de derechos</t>
  </si>
  <si>
    <t xml:space="preserve">Atender los reportes de seguimiento recibidos por la Procuraduría de Protección de Niñas, Niños  Adolescentes del Estado y otras Autoridades </t>
  </si>
  <si>
    <t>Reportes de seguimiento de PPNNA</t>
  </si>
  <si>
    <t>Realizar visitas de seguimiento a casos de vulneración de derechos atendidos por la Defensoría Municipal</t>
  </si>
  <si>
    <t>Visitas a casos para seguimiento de reportes</t>
  </si>
  <si>
    <t>Realizar entrevistas y/o evaluaciones por el equipo multidiscipliario durante la atención a los reportes de vulneración de derechos de niñas, niños y adolescentes</t>
  </si>
  <si>
    <t>Entrevistas y/o evaluaciones realizadas</t>
  </si>
  <si>
    <t>Realizar actividades para la promoción de los derechos de niñas, niños y adolescentes.</t>
  </si>
  <si>
    <t>Calendarización de actividades para la promoción de servicios</t>
  </si>
  <si>
    <t>GEN APA</t>
  </si>
  <si>
    <t>No hay reporte</t>
  </si>
  <si>
    <t>CBF</t>
  </si>
  <si>
    <t xml:space="preserve">Realizar cursos y talleres productivos </t>
  </si>
  <si>
    <t xml:space="preserve">Organizar eventos recreativos que fomenten la participación de las familias </t>
  </si>
  <si>
    <t>Capacitar al personal en habilidades para el ejercicio de su función</t>
  </si>
  <si>
    <t xml:space="preserve">Realizar brigadas de Bienestar Integral </t>
  </si>
  <si>
    <t>Brigadas</t>
  </si>
  <si>
    <t xml:space="preserve">Realizar conferencias o talleres de desarrollo humano </t>
  </si>
  <si>
    <t>Conferencias</t>
  </si>
  <si>
    <t>AIP</t>
  </si>
  <si>
    <t>Impartir sesiones en el programa de formación musical</t>
  </si>
  <si>
    <t>Realizar sesiones de consejo consultivo</t>
  </si>
  <si>
    <t>Realizar reportes de volantes de la Secretaría Ejecutiva atendidos</t>
  </si>
  <si>
    <t xml:space="preserve"> Reporte de volantes</t>
  </si>
  <si>
    <t>Atender solicitudes ciudadanas recibidas en el SDIF</t>
  </si>
  <si>
    <t>Informe Sentral</t>
  </si>
  <si>
    <t>Atender oficios de control interno</t>
  </si>
  <si>
    <t>Control Interno</t>
  </si>
  <si>
    <t>Realizar seguimiento a los procesos documentados</t>
  </si>
  <si>
    <t>Oficio DG01792023</t>
  </si>
  <si>
    <t>Dar seguimiento a las solicitudes de mantenimiento correctivo y preventivo a espacios SDIF</t>
  </si>
  <si>
    <t>Mantenimiento Edificios</t>
  </si>
  <si>
    <t>Dar seguimiento a las solicitudes de mantenimiento correctivo y preventivo a vehículos SDIF</t>
  </si>
  <si>
    <t>Mantenimiento Vehicular</t>
  </si>
  <si>
    <t>Atender reportes del estatus de almacén general</t>
  </si>
  <si>
    <t>Almacen General</t>
  </si>
  <si>
    <t xml:space="preserve">Atender reportes del estatus de patrimonio </t>
  </si>
  <si>
    <t>Patrimonio</t>
  </si>
  <si>
    <t>Atender solicitudes correctivas y preventivas de informática</t>
  </si>
  <si>
    <t>Informatica</t>
  </si>
  <si>
    <t>Atender solicitudes requeridas de necesidades de capacitación</t>
  </si>
  <si>
    <t>RH Capacitaciones</t>
  </si>
  <si>
    <t>Realizar el plan de trabajo para incorporar la perspectiva de género dentro del Sistema para el Desarrollo Integral de la Familia</t>
  </si>
  <si>
    <t>Consejo consultivo</t>
  </si>
  <si>
    <t>Oficio SEJ-PEP/153/2023</t>
  </si>
  <si>
    <t>SEJ</t>
  </si>
  <si>
    <t>COJ</t>
  </si>
  <si>
    <t>Canalizar escritos dirigidos al Presidente Municipal</t>
  </si>
  <si>
    <t>Se adjunta evidencia</t>
  </si>
  <si>
    <t>Analizar instrumentos juridicos para previa firma del Presidente Municipal</t>
  </si>
  <si>
    <t xml:space="preserve">Realizar cumplimiento mensual de obligaciones de Transparencia </t>
  </si>
  <si>
    <t>Obligaciones</t>
  </si>
  <si>
    <t>GSE</t>
  </si>
  <si>
    <t>Realizar registro de las difusiones de programas, eventos y proyectos, en base a las solicitudes recibidas de las Secretarías</t>
  </si>
  <si>
    <t>Validar reuniones realizadas para capacitar a los enlaces de comunicación, sobre la Estrategía de Comunicación y el Plan Anual</t>
  </si>
  <si>
    <t>Verificar que los eventos cuenten con su ficha que cumpla de acuerdo a los lineamientos e infrestructura</t>
  </si>
  <si>
    <t>Verificar que los eventos cumplan con los protocolos definidos</t>
  </si>
  <si>
    <t>GSE PAR</t>
  </si>
  <si>
    <t>Realizar registro de los documentos  firmados por el Presidente Municipal</t>
  </si>
  <si>
    <t>GSE PRI</t>
  </si>
  <si>
    <t>Realizar registro de los eventos realizados por las Secretarías que cumplan con lo estipulado en la ficha técnica.</t>
  </si>
  <si>
    <t>GSE RPG</t>
  </si>
  <si>
    <t>Atender invitaciones recibidas</t>
  </si>
  <si>
    <t>Invitaciones recibidas</t>
  </si>
  <si>
    <t xml:space="preserve">Programar eventos en la agenda pública del Presidente Municipal </t>
  </si>
  <si>
    <t xml:space="preserve">Agenda pública </t>
  </si>
  <si>
    <t>Redactar fichas técnicas</t>
  </si>
  <si>
    <t>Fichas redactadas</t>
  </si>
  <si>
    <t>Convocar a funcionarias y funcionarios para que acudan a eventos específicos</t>
  </si>
  <si>
    <t>Convocatorias vía WA</t>
  </si>
  <si>
    <t>Redactar cartas de disculpas, agradecimientos o reconocimiento de acciones realizadas por instituciones o la ciudadanía</t>
  </si>
  <si>
    <t>Cartas redactadas</t>
  </si>
  <si>
    <t>Atender invitados especiales</t>
  </si>
  <si>
    <t>GSE COS</t>
  </si>
  <si>
    <t>Cubrir eventos por prensa</t>
  </si>
  <si>
    <t>Realizar difusiones escritas (boletines) en medios digitales</t>
  </si>
  <si>
    <t xml:space="preserve">Realizar de difusiones escritas (boletines) en radio </t>
  </si>
  <si>
    <t>Realizar de difusiones escritas (boletines) en televisión</t>
  </si>
  <si>
    <t xml:space="preserve">Realizar de difusiones escritas (boletines) en desplegados de prensa </t>
  </si>
  <si>
    <t>GSE GEL</t>
  </si>
  <si>
    <t>Atender eventos  solcitados por las dependencias</t>
  </si>
  <si>
    <t>Oficios</t>
  </si>
  <si>
    <t>Atender solicitudes de apoyo a ciudadanos  previa autorización de la SE</t>
  </si>
  <si>
    <t>Atender eventos de acuerdo a  especificaciones requeridas</t>
  </si>
  <si>
    <t>PEP</t>
  </si>
  <si>
    <t>Actualizar la calendarización de proyectos</t>
  </si>
  <si>
    <t>Dar seguimiento a los ejes transversales derivados del Plan Municipal de Desarrollo</t>
  </si>
  <si>
    <t>Seguimientos</t>
  </si>
  <si>
    <t>Dar seguimiento a los proyectos estratégicos y especiales de la Administración Pública Municipal</t>
  </si>
  <si>
    <t>Realizar los reportes de avance de indicadores del Plan Municipal de Desarrollo</t>
  </si>
  <si>
    <t xml:space="preserve">Realizar reportes de indicadores de Programas Presupuestarios </t>
  </si>
  <si>
    <t>Realizar reportes de indicadores de Programas Operativos Anuales</t>
  </si>
  <si>
    <t>Realizar plan de trabajo de procesos documentados 2023</t>
  </si>
  <si>
    <t>Realizar el plan de trabajo para incorporar la perspectiva de género dentro de la Secretaría Ejecutiva</t>
  </si>
  <si>
    <t>AII</t>
  </si>
  <si>
    <t>Actualizar el directorio de fuentes de financiamiento nacionales e internacionales</t>
  </si>
  <si>
    <t>Realizar foros de trabajo y discusión de temas estratégicos</t>
  </si>
  <si>
    <t>Foros</t>
  </si>
  <si>
    <t>Consolidar alianzas entre el municipio y organismos nacionales e internacionales</t>
  </si>
  <si>
    <t>Realizar giras interinstitucionales e internacionales</t>
  </si>
  <si>
    <t>Giras</t>
  </si>
  <si>
    <t>ATC</t>
  </si>
  <si>
    <t>Brindar orientaciones en los Centros de Atención Municipal</t>
  </si>
  <si>
    <t>Registro de orientaciones en excel</t>
  </si>
  <si>
    <t>Brindar atencion por medio del 072</t>
  </si>
  <si>
    <t>Registro de folios recibidos  en Sistema Sentral</t>
  </si>
  <si>
    <t>Brindar atención por medio del Chatbot</t>
  </si>
  <si>
    <t>Brindar atención por medio de Junta Vecinal</t>
  </si>
  <si>
    <t>Brindar atención por medio de Recorrido en tu Colonia</t>
  </si>
  <si>
    <t>Brindar atención por medio de Miercoles de atencion ciudadana</t>
  </si>
  <si>
    <t>Aplicar encuestas de satisfacción en miercóles ciudadano</t>
  </si>
  <si>
    <t>Registro de encuestas en excel</t>
  </si>
  <si>
    <t>Brindar atención en el trámite de Gestoría externa</t>
  </si>
  <si>
    <t>Copia de oficio de gestoría  hacia la paraestatal</t>
  </si>
  <si>
    <t>COA</t>
  </si>
  <si>
    <t>Realizar mensajes y discursos para la persona titular de la Presidencia Municipal.</t>
  </si>
  <si>
    <t>Evidencia disponible en el Drive (16/16).</t>
  </si>
  <si>
    <t>Realizar informes estadísticos y cualitativos, para presentar a la persona titular de la Presidencia Municipal, sobre las actividades que desarrolla el Municipio.</t>
  </si>
  <si>
    <t>Evidencia disponible en el Drive (31/31).</t>
  </si>
  <si>
    <t>Brindar atención a solicitudes de apoyo técnico para elaborar y/o ajustar Reglamentos para el Municipio de Monterrey.</t>
  </si>
  <si>
    <t>Evidencia disponible en el Drive (2/2).</t>
  </si>
  <si>
    <t xml:space="preserve">Brindar atención a solicitudes de acompañamiento a dependencias que solicitan apoyo técnico. </t>
  </si>
  <si>
    <t>Evidencia disponible en el Drive (9/9).</t>
  </si>
  <si>
    <t>IJR</t>
  </si>
  <si>
    <t>Realizar actividades, talleres y conferencias enfocadas en promover la inserción escolar a través de la orientación vocacional</t>
  </si>
  <si>
    <t>Actividades, talleres o conferencias</t>
  </si>
  <si>
    <t>Lista de Asistencia y Evidencia Multimedia</t>
  </si>
  <si>
    <t>Realizar ferias y exposiciones de oferta educativa de nivel medio superior y superior</t>
  </si>
  <si>
    <t>Ferias y exposiciones</t>
  </si>
  <si>
    <t>Asesorías</t>
  </si>
  <si>
    <t>Gestionar becas para el estudio de un segundo idioma</t>
  </si>
  <si>
    <t>Becas</t>
  </si>
  <si>
    <t>Brindar apoyos escolares como becas, útiles y libros para continuar con sus preparación academica</t>
  </si>
  <si>
    <t xml:space="preserve">Apoyos  </t>
  </si>
  <si>
    <t>Brindar y gestionar apoyos para la movilidad escolar nacional e internacional</t>
  </si>
  <si>
    <t xml:space="preserve">Realizar conferencias "Sesiones de Éxito" </t>
  </si>
  <si>
    <t>Realizar talleres y actividades que promuevan el emprendimiento entre las juventudes</t>
  </si>
  <si>
    <t>Talleres y actividades</t>
  </si>
  <si>
    <t>Publicar la convocatoria  de ingreso al Bootcamp de emprendimiento joven</t>
  </si>
  <si>
    <t>Convocatoria</t>
  </si>
  <si>
    <t>Realizar un bootcamp de emprendimiento de cuatro modulos dirigido a jovenes.</t>
  </si>
  <si>
    <t>Nivel de bootcamp</t>
  </si>
  <si>
    <t xml:space="preserve">Realizar mercaditos emprendedores "Líderes Emprendiendo" </t>
  </si>
  <si>
    <t>Mercaditos</t>
  </si>
  <si>
    <t>Realizar el evento de presentación de emprendimientos jovenes "Pitch Summit: Donde los emprendedores comienzan"</t>
  </si>
  <si>
    <t>Evento</t>
  </si>
  <si>
    <t xml:space="preserve">Realizar pintas conjuntas y expos de arte urbano "Monterrey a Color" </t>
  </si>
  <si>
    <t>Pintas colectivas</t>
  </si>
  <si>
    <t>Apoyar con insumos y espacios para la realización de su arte a artistas urbanos a través de "ReUrbanizArte MTY"</t>
  </si>
  <si>
    <t xml:space="preserve">Brindar conferencias y talleres que promuevan la salud mental </t>
  </si>
  <si>
    <t>Conferencias o talleres</t>
  </si>
  <si>
    <t>Brindar atención psicológica individual a las juventudes</t>
  </si>
  <si>
    <t>Bitacora</t>
  </si>
  <si>
    <t xml:space="preserve">Realizar conferencias y talleres que promuevan la salud nutricia </t>
  </si>
  <si>
    <t>Conferencias y talleres</t>
  </si>
  <si>
    <t>Implementar programas de salud nutricional "Reto Juventudes Sanas"</t>
  </si>
  <si>
    <t xml:space="preserve">Crear huertos escolares </t>
  </si>
  <si>
    <t>Huertos</t>
  </si>
  <si>
    <t xml:space="preserve">Impartir conferencias y talleres que promuevan la educación sexual y reproductiva </t>
  </si>
  <si>
    <t>Impartir cursos y seminarios de defensa personal</t>
  </si>
  <si>
    <t>Cursos o seminarios</t>
  </si>
  <si>
    <t>Realizar torneos "Grita InjuRe"</t>
  </si>
  <si>
    <t xml:space="preserve">Torneos </t>
  </si>
  <si>
    <t xml:space="preserve">Realizar ferias y actividades de promoción deportivas </t>
  </si>
  <si>
    <t xml:space="preserve">Ferias  </t>
  </si>
  <si>
    <t>Realizar el torneo anual de ajedrez del InjuRe</t>
  </si>
  <si>
    <t>Torneo de Ajedrez</t>
  </si>
  <si>
    <t>Implementar clubs de lectura escolares</t>
  </si>
  <si>
    <t>Clubs</t>
  </si>
  <si>
    <t>Realizar reuniones de los clubs de lectura "Morras Leyendo Morras" y "Circulo de Lectura InjuRe!</t>
  </si>
  <si>
    <t xml:space="preserve">Realizar talleres de redacción literaria </t>
  </si>
  <si>
    <t>Realizar talleres de pintura</t>
  </si>
  <si>
    <t xml:space="preserve">Realizar talleres de graffiti </t>
  </si>
  <si>
    <t>Atender a las juventudes en los Centros de la Juventud instalados y operados por el InjuRe</t>
  </si>
  <si>
    <t>Organizar un evento de simulación de Modelo de Naciones Unidas que una a los clubs formados en escuelas</t>
  </si>
  <si>
    <t>Integrar a las juventudes dentro de los Comités Juveniles "Banqueteras"</t>
  </si>
  <si>
    <t>Jovenes</t>
  </si>
  <si>
    <t>Capacitar al personal del Instituto de la Juventud Regia</t>
  </si>
  <si>
    <t>Atender las solicitudes ciudadanas recibidas Instituto de la Juventud Regia</t>
  </si>
  <si>
    <t xml:space="preserve">Plataforma Sentral </t>
  </si>
  <si>
    <t>Atender las solicitudes de transparencia recibidas por el Instituto de la Juventud Regia</t>
  </si>
  <si>
    <t>Documento Plataforma Nacional de Transparencia</t>
  </si>
  <si>
    <t>Realizar el plan de trabajo para incorporar la perspectiva de género dentro del Instituto de la Juventud Regia</t>
  </si>
  <si>
    <t>573. Asesorias Academicas</t>
  </si>
  <si>
    <t>572. Ferias y Exposiciones de Oferta Educativa</t>
  </si>
  <si>
    <t>574. Actividades, Talleres y Conferencias de Mejoramiento Academico</t>
  </si>
  <si>
    <t>580. Aprendiendo a Emprender</t>
  </si>
  <si>
    <t>582. Sesion de Éxito Infinity Super App</t>
  </si>
  <si>
    <t>583. Platica entre Lideres</t>
  </si>
  <si>
    <t>587. Apoyos Entregados ReUrbanizarte</t>
  </si>
  <si>
    <t>588. Conferencias y Talleres</t>
  </si>
  <si>
    <t>589. Atencion Psicologica</t>
  </si>
  <si>
    <t>593. Conferencias y Talleres</t>
  </si>
  <si>
    <t>596. Taller de Defensa Personal</t>
  </si>
  <si>
    <t>595. Torneos Grita INJURE</t>
  </si>
  <si>
    <t>600. Club de Lectura Escolar</t>
  </si>
  <si>
    <t>601. Talleres de Pintura</t>
  </si>
  <si>
    <t>602. Taller de Grafitti</t>
  </si>
  <si>
    <t>603. Clases de LSM</t>
  </si>
  <si>
    <t>605. Clubs de Debate y Simulacion</t>
  </si>
  <si>
    <t>608. Consulta Juventudes</t>
  </si>
  <si>
    <t>609. Capacitaciones INJURE</t>
  </si>
  <si>
    <t>610. Atencion a Solicitudes Ciudadanas</t>
  </si>
  <si>
    <t>611. Atencion a Solicitudes de Transparencia</t>
  </si>
  <si>
    <t>Ev 267. Oficios de Gestoría</t>
  </si>
  <si>
    <t xml:space="preserve">Ev 263  Juntas Vecinales </t>
  </si>
  <si>
    <t>Ev 265  Miercoles</t>
  </si>
  <si>
    <t xml:space="preserve">Ev 264  Recorridos </t>
  </si>
  <si>
    <t>Ev 261 Reporte   072</t>
  </si>
  <si>
    <t>Ev 262   Chatbot</t>
  </si>
  <si>
    <t xml:space="preserve">Ev 260 Orientaciones </t>
  </si>
  <si>
    <t xml:space="preserve">Ev 266  Encuesta MAC </t>
  </si>
  <si>
    <t>IMR</t>
  </si>
  <si>
    <t>Sensibilizar a las personas titulares de las dependencias municipales</t>
  </si>
  <si>
    <t>Personas</t>
  </si>
  <si>
    <t>Brindar capacitación en perspectiva de género y derechos humanos de las mujeres, niñas y adolescentes al funcionariado de la Administración Pública Municipal y Paramunicipal</t>
  </si>
  <si>
    <t>Realizar un evento de divulgación académica en temas de género y derechos humanos de las mujeres</t>
  </si>
  <si>
    <t>Elaborar un instrumento de evaluación de la Perspectiva de Género con enfoque interseccional</t>
  </si>
  <si>
    <t>Instrumento</t>
  </si>
  <si>
    <t>Emitir un reporte o análisis de evaluación de la Perspectiva de Género con enfoque interseccional levantada en la Administración Pública Municipal</t>
  </si>
  <si>
    <t>Atender solicitudes y asesorías en materia de género de la Administración Pública Municipal y Paramunicipal</t>
  </si>
  <si>
    <t>Capacitar en materia de género a las Unidades de Igualdad de Género</t>
  </si>
  <si>
    <t>Realizar acciones orientadas a crear un ambiente de igualdad laboral y no discriminación en el IMMR</t>
  </si>
  <si>
    <t>Realizar recomendaciones y propuestas en materia de igualdad laboral y no discriminación a las áreas de la Administración Pública Municipal y Paramunicipal</t>
  </si>
  <si>
    <t>Realizar eventos de la promoción de la igualdad de género en el ámbito económico y comunitario</t>
  </si>
  <si>
    <t xml:space="preserve">Sensibilizar a la ciudadanía con respecto al tema de la prevención de la violencia en razón de género por medio de charlas informativas </t>
  </si>
  <si>
    <t>Pláticas</t>
  </si>
  <si>
    <t>Atender solicitudes de informes por el Gobierno del Estado, en relación a la Alerta de Violencia de Género contra las Mujeres.</t>
  </si>
  <si>
    <t>Elaborar informes del recurso de la Alerta de Violencia de Género contra las Mujeres (AVGM)</t>
  </si>
  <si>
    <t>Informe</t>
  </si>
  <si>
    <t>Elaborar lineamientos para una evaluación de impacto de la Alerta de Violencia de Género contra las Mujeres (AVGM)</t>
  </si>
  <si>
    <t>Documento de lineamientos</t>
  </si>
  <si>
    <t>Realizar informe de seguimiento a campaña permanente de prevención de las violencias contra las mujeres</t>
  </si>
  <si>
    <t>Intervenir escuelas y espacios no escolarizados de Monterrey con los programas No es No y Piensa Igualitario.</t>
  </si>
  <si>
    <t>Intervenciones</t>
  </si>
  <si>
    <t>Capacitar personal de escuelas y espacios no escolarizados para la implementación del programa Piensa Igualitario</t>
  </si>
  <si>
    <t>Beneficiar personas mediante la implementación del programa Piensa Igualitario en el municipio de Monterrey</t>
  </si>
  <si>
    <t>Certificar instructoras/es de No es No</t>
  </si>
  <si>
    <t>Instructoras/es</t>
  </si>
  <si>
    <t>Beneficiar personas mediante la implementación del programa No es No en el Municipio de Monterrey</t>
  </si>
  <si>
    <t>616. Capacitacion Interinstitucional</t>
  </si>
  <si>
    <t>622. Reporte Bimetral 1</t>
  </si>
  <si>
    <t>Sin evidencia ni comentarios.</t>
  </si>
  <si>
    <t>624. Modulos en Ferias de Servicio</t>
  </si>
  <si>
    <t>IMPLANC</t>
  </si>
  <si>
    <t>Realizar el proceso de consulta pública y escucha ciudadana y difusión en elaboración  del Plan Estratégico Monterrey 2040</t>
  </si>
  <si>
    <t>Realizar el proceso de consulta pública y escucha ciudadana y difusión en elaboración del Plan Municipal de Desarrollo Urbano 2040.</t>
  </si>
  <si>
    <t xml:space="preserve">Proceso de consulta y mesas técnicas y de escucha ciudadana para la elaboración del documento técnico de la Estrategia del Plan de Resiliencia para la ciudad de Monterrey. </t>
  </si>
  <si>
    <t>Realizar el proceso de consulta pública y escucha ciudadana,  acompañamiento de expertos y difusión en la elaboración del Plan Maestro del Centro Metropolitano</t>
  </si>
  <si>
    <t>Diseño y elaboración de Proyectos Ejecutivos de Corredores Verdes para la ciudad de Monterrey.</t>
  </si>
  <si>
    <t>Realizar el plan de trabajo para incorporar la perspectiva de género dentro del IMPLANC</t>
  </si>
  <si>
    <t>FIDETEC</t>
  </si>
  <si>
    <t>Realizar reporte de Informe de Avance de Gestión Financiera</t>
  </si>
  <si>
    <t>Realizar reporte de Informe de Cuenta Pública</t>
  </si>
  <si>
    <t>Realizar reporte de Informe del Sistema de Evaluaciones de la Armonización Contable (SEvAC)</t>
  </si>
  <si>
    <t>FIDEM</t>
  </si>
  <si>
    <t>Asignar contratos con los mejores parámetros de proveedores</t>
  </si>
  <si>
    <t>640. Contrato 1/1</t>
  </si>
  <si>
    <t>541. Observaciones 1de1</t>
  </si>
  <si>
    <t>542. Auditorías 1de1</t>
  </si>
  <si>
    <t>544. Difusión 1de1</t>
  </si>
  <si>
    <t>547. Verificaciones 1de1</t>
  </si>
  <si>
    <t>548. Declaraciones 1de1</t>
  </si>
  <si>
    <t>549. Denuncias 1de1</t>
  </si>
  <si>
    <t>550. IPRAs 1de1</t>
  </si>
  <si>
    <t>551. IPRAs Comisión 1de1</t>
  </si>
  <si>
    <t>No se programó ejecución para este periodo.</t>
  </si>
  <si>
    <t>554. Base de Datos Solicitudes enero 1de1</t>
  </si>
  <si>
    <t>555. Base de Datos Solicitudes enero 1de1</t>
  </si>
  <si>
    <t>556. Verificación Obligaciones 1de1</t>
  </si>
  <si>
    <t>559. Oficio Caja Chica 1de1</t>
  </si>
  <si>
    <t>561. Facturas 1de1</t>
  </si>
  <si>
    <t>562. Oficio Solicitud 1de1</t>
  </si>
  <si>
    <t>563. Relación Patrimonio 1de1</t>
  </si>
  <si>
    <t>564. Base de datos 1de1</t>
  </si>
  <si>
    <t>565. Formatos 1de1</t>
  </si>
  <si>
    <t>Pendiente</t>
  </si>
  <si>
    <t>558. Solicitudes 1de1</t>
  </si>
  <si>
    <t>560. Gestiones 1de1</t>
  </si>
  <si>
    <t>566. Expediente 1de1</t>
  </si>
  <si>
    <t>411.Bitacora de expedientes firmados</t>
  </si>
  <si>
    <t>414.Bitacora de inspecciones realizadas</t>
  </si>
  <si>
    <t>415.Bitacora de Licencias Firmadas</t>
  </si>
  <si>
    <t>416.Bitacora de CH y TM firmados</t>
  </si>
  <si>
    <t>418.Bitacora de alineamientos Firmados</t>
  </si>
  <si>
    <t>435. Listado de expedientes</t>
  </si>
  <si>
    <t>436. Listado de expedientes</t>
  </si>
  <si>
    <t>419. Listado de expedientes</t>
  </si>
  <si>
    <t>420. Listado de expedientes</t>
  </si>
  <si>
    <t>421. Listado de expedientes</t>
  </si>
  <si>
    <t>422. Listado de expedientes</t>
  </si>
  <si>
    <t>423. Listado de expedientes</t>
  </si>
  <si>
    <t>424. Listado de expedientes</t>
  </si>
  <si>
    <t>427. Listados y plano 3/3</t>
  </si>
  <si>
    <t>429. Listados de expedientes 2/2</t>
  </si>
  <si>
    <t>430. Listados de expedientes 2/2</t>
  </si>
  <si>
    <t>431. Listados de expedientes 2/2</t>
  </si>
  <si>
    <t>434. Minutas, Relación 2/2</t>
  </si>
  <si>
    <t>374.Bitacora 3/3</t>
  </si>
  <si>
    <t>382. Minuta 6/6</t>
  </si>
  <si>
    <t>383. Reporte de trazos 3/3</t>
  </si>
  <si>
    <t>385.Bitacora</t>
  </si>
  <si>
    <t>386.Bitacora</t>
  </si>
  <si>
    <t>387.Bitacora</t>
  </si>
  <si>
    <t>388.Bitacora</t>
  </si>
  <si>
    <t>389.Bitacora</t>
  </si>
  <si>
    <t>390.Bitacora</t>
  </si>
  <si>
    <t>391.Estudio 3/3</t>
  </si>
  <si>
    <t>392.Inspeccion y vigilancia</t>
  </si>
  <si>
    <t>393.Dictaminacion en materia forestal</t>
  </si>
  <si>
    <t>394.Dictaminaciones de lineamientos ambientales</t>
  </si>
  <si>
    <t>396.Ventanilla de desarrollo verde</t>
  </si>
  <si>
    <t>397.Atencion especializada y personalizada en materia ambiental</t>
  </si>
  <si>
    <t>398. Realizar eventos, cursos o talleres sostenibles 7/7</t>
  </si>
  <si>
    <t>403.Asignar arboles para su plantacion</t>
  </si>
  <si>
    <t>404.Realizar eventos de adopcion de arboles</t>
  </si>
  <si>
    <t>405.Diseñar y/o re diseñar parques del municipio</t>
  </si>
  <si>
    <t>406. Gestionar el desarrollo de los parques diseñados</t>
  </si>
  <si>
    <t>441. Captura de pantalla 4/4</t>
  </si>
  <si>
    <t>442.Bitacora</t>
  </si>
  <si>
    <t>443. Captura de pantalla</t>
  </si>
  <si>
    <t>445. Liga de sistema</t>
  </si>
  <si>
    <t>437. Listado de expedientes</t>
  </si>
  <si>
    <t>438. Listado de expedientes</t>
  </si>
  <si>
    <t>439. Listado de expedientes</t>
  </si>
  <si>
    <t>440. Listado de expedientes</t>
  </si>
  <si>
    <t>426. Listado de expedientes</t>
  </si>
  <si>
    <t>376. Oficio 14/14</t>
  </si>
  <si>
    <t>383. Reporte 3/3</t>
  </si>
  <si>
    <t>386. Bitacora 1/1</t>
  </si>
  <si>
    <t>393.Brindar atención a solicitudes de inspección y vigilancia en materia de protección ambiental para el control de la contaminación</t>
  </si>
  <si>
    <t>394.Brindar atención a dictaminaciones en materia forestal</t>
  </si>
  <si>
    <t>395.Brindar atención a dictaminaciones de lineamientos ambientales</t>
  </si>
  <si>
    <t>396.Brindar atención a dictaminaciones de anuncios</t>
  </si>
  <si>
    <t>397.Brindar atención en ventanilla de desarrollo verde</t>
  </si>
  <si>
    <t>398.Brindar atención especializada y personalizada en materia ambiental</t>
  </si>
  <si>
    <t>404.Asignar arboles para su plantación</t>
  </si>
  <si>
    <t>444. Bitacora</t>
  </si>
  <si>
    <t>445. Captura de pantalla</t>
  </si>
  <si>
    <t>Dar respuesta a solicitudes particulares de estudios y proyectos de movilidad</t>
  </si>
  <si>
    <t>623. Charlas informativas 5/5</t>
  </si>
  <si>
    <t>624. Solicitudes AVGM 3/3</t>
  </si>
  <si>
    <t>628. Escuelas y espacios intervenidos 6/6</t>
  </si>
  <si>
    <t>629. Personal capacitado del programa Piensa Igualitario 9/9</t>
  </si>
  <si>
    <t>483. Padrón de Personas Beneficiarias</t>
  </si>
  <si>
    <t>476. Padrón de Personas Beneficiarias</t>
  </si>
  <si>
    <t>484. Padrón de Personas Beneficiarias</t>
  </si>
  <si>
    <t>477. Padrón de Personas Beneficiarias</t>
  </si>
  <si>
    <t>480. Padrón de Personas Beneficiarias</t>
  </si>
  <si>
    <t>478. Padrón de Personas Beneficiarias</t>
  </si>
  <si>
    <t>482. Padrón de Personas Beneficiarias</t>
  </si>
  <si>
    <t>479. Padrón de Personas Beneficiarias</t>
  </si>
  <si>
    <t>481. Padrón de Personas Beneficiarias</t>
  </si>
  <si>
    <t>19. Solicitudes Acceso a la Información 6/6</t>
  </si>
  <si>
    <t>17. Atención a Solicitudes de Obra Pública 39/39</t>
  </si>
  <si>
    <t>18.Cumplimiento a Obligaciones de Transparencia 16/21</t>
  </si>
  <si>
    <t>6.Proyectos Edificación y Rehabilitación 1/1</t>
  </si>
  <si>
    <t>4.Proyectos Espacio Público 2/2</t>
  </si>
  <si>
    <t>13.Proyectos de Pavimentación 0/3</t>
  </si>
  <si>
    <t>5.Proyectos Hídricos 4/4</t>
  </si>
  <si>
    <t>9.Reuniones Contraloría Social 1/1</t>
  </si>
  <si>
    <t>2.Efectuar Solicitudes 1/1</t>
  </si>
  <si>
    <t>16.Dictamenes para Ejecución de Obras Viales 24/24</t>
  </si>
  <si>
    <t>11.Expedientes técnicos- sociales con Recurso Federal 0/2</t>
  </si>
  <si>
    <t xml:space="preserve">10.Expedientes técnicos-sociales con Recurso Propio 0/3 </t>
  </si>
  <si>
    <t>7.Publicaciones para Convocatoria 1/1</t>
  </si>
  <si>
    <t>12.Indicadores de la Secretaría 1/1</t>
  </si>
  <si>
    <t>1.Supervisar Obras 3/3</t>
  </si>
  <si>
    <t>oficios</t>
  </si>
  <si>
    <t>Evidencia disponible en el Drive (21/21).</t>
  </si>
  <si>
    <t>Evidencia disponible en el Drive (22/22).</t>
  </si>
  <si>
    <t>Evidencia disponible en el Drive (12/12).</t>
  </si>
  <si>
    <t xml:space="preserve">No estaba programada ejecución para este periodo. </t>
  </si>
  <si>
    <t>No estaba programada ejecución para este periodo - 578. Apoyos Entregados</t>
  </si>
  <si>
    <t>No estaba programada ejecución para este periodo - 286. Capacitar elementos de reaccion</t>
  </si>
  <si>
    <t>Resultados Programa Presupuestarios 2023</t>
  </si>
  <si>
    <t>Nombre del programa</t>
  </si>
  <si>
    <t>Método de cálculo</t>
  </si>
  <si>
    <t>Frecuencia de medición</t>
  </si>
  <si>
    <t>Programa para la aceleración, consolidación y vinculación de mipymes en Monterrey</t>
  </si>
  <si>
    <t xml:space="preserve">Fin </t>
  </si>
  <si>
    <t>Porcentaje de unidades económicas creadas</t>
  </si>
  <si>
    <t>(Número de unidades ecónomicas creadas/ Número de unidades ecónomicas por generar)* 100</t>
  </si>
  <si>
    <t>Anual</t>
  </si>
  <si>
    <t>Propósito</t>
  </si>
  <si>
    <t>Porcentaje de ciudadanos atendidos en el Centro Emprendemos Monterrey</t>
  </si>
  <si>
    <t>(Número de ciudadanos atendidos/ Número de ciudadanos que acuden al centro) * 100</t>
  </si>
  <si>
    <t>Mensual</t>
  </si>
  <si>
    <t>Registro CEM y presentación</t>
  </si>
  <si>
    <t>Componente</t>
  </si>
  <si>
    <t>Porcentaje de orientaciones brindadas en el Centro Emprendemos Monterrey</t>
  </si>
  <si>
    <t>(Número de orientaciones brindadas/Número de orientaciones solicitadas)* 100</t>
  </si>
  <si>
    <t>Porcentaje de orientaciones brindadas Apertura de Empresas</t>
  </si>
  <si>
    <t>(Número de orientaciones solicitadas/Número de orientaciones requeridas)* 100</t>
  </si>
  <si>
    <t>Porcentaje de orientaciones brindadas de cumplimiento regulatorio</t>
  </si>
  <si>
    <t>Porcentaje de ferias informativas realizadas para acceso a financiamiento a través de programas de gobierno o instituciones financieras</t>
  </si>
  <si>
    <t>(Número de ferias informativas realizadas /Número de ferias informativas planeadas) * 100</t>
  </si>
  <si>
    <t>Trimestral</t>
  </si>
  <si>
    <t xml:space="preserve">Porcentaje de microcréditos o proyectos productivos otorgados 
</t>
  </si>
  <si>
    <t>(No.  de microcreditos otorgados + No. De proyectos productos entregados / Total de financiamientos sociales solicitados) *100</t>
  </si>
  <si>
    <t>Reporte Bancario y el acta de comité de Proyectos Productivos</t>
  </si>
  <si>
    <t>Porcentaje de asesorías realizadas para acceso a servicios financieros a través de instituciones financieras</t>
  </si>
  <si>
    <t>(Número de asesorías realizadas/ Número de asesorias solicitadas)*100</t>
  </si>
  <si>
    <t>Registro de solicitudes</t>
  </si>
  <si>
    <t>Porcentaje de personas beneficiadas a través del eje de mentoría</t>
  </si>
  <si>
    <t>(Total de beneficiadas/ Total de personas que solicitaron apoyo)*100</t>
  </si>
  <si>
    <t>Acta de comité de Proyectos Productivos</t>
  </si>
  <si>
    <t>Porcentaje de capacitaciones empresariales en temas específicos brindadas en el Centro Emprendemos Monterrey</t>
  </si>
  <si>
    <t>(Número de capacitaciones impartidas/ Número de capacitaciones presupuestadas)*100</t>
  </si>
  <si>
    <t>Porcentaje de mentorías realizadas como acompañamiento a proyectos productivos</t>
  </si>
  <si>
    <t>(Número de mentorías impartidas/ Número de mentorías requeridas)*100</t>
  </si>
  <si>
    <t>Listado de asistencia</t>
  </si>
  <si>
    <t xml:space="preserve">Promoción de Inversión y Empleo </t>
  </si>
  <si>
    <t>Fin</t>
  </si>
  <si>
    <t>Porcentaje de vinculaciones entre la ciudadanía y la iniciativa privada en materia de inversión y empleo</t>
  </si>
  <si>
    <t>(Número de vinculaciones realizadas / Número de vinculaciones prespuestadas) * 100</t>
  </si>
  <si>
    <t>Semestral</t>
  </si>
  <si>
    <t xml:space="preserve">Porcentaje de empresas vinculadas al municipio de Monterrey </t>
  </si>
  <si>
    <t>(Empresas vinculadas/Total de empresas registradas en el municipio)* 100</t>
  </si>
  <si>
    <t xml:space="preserve">Porcentajes de Eventos realizados en Desarrollo de Inversión </t>
  </si>
  <si>
    <t>(Número de eventos realizados/ Eventos programados )* 100</t>
  </si>
  <si>
    <t>Porcentaje de Agendas Internacionales realizadas</t>
  </si>
  <si>
    <t>(Número de agendas en el extranjero/Número de agendas presupuestadas)*100</t>
  </si>
  <si>
    <t>Porcentaje de Eventos de Networking realizados</t>
  </si>
  <si>
    <t>(Número de eventos de networking realizados/Número de eventos planeados)*100</t>
  </si>
  <si>
    <t xml:space="preserve">Porcentaje de reuniones de enlace y seguimiento con empresas atentidas </t>
  </si>
  <si>
    <t>(Número de reuniones atendidas / número de reuniones solicitadas)*100</t>
  </si>
  <si>
    <t>Minutas</t>
  </si>
  <si>
    <t xml:space="preserve">Porcentaje de eventos realizados en Desarrollo de Inversión y Emprendimiento </t>
  </si>
  <si>
    <t>(Número de eventos /Número de eventos planeados)*100</t>
  </si>
  <si>
    <t>Porcentaje de emprendedores beneficiados en materia de base tecnológica</t>
  </si>
  <si>
    <t>(Número de emprendedores beneficiados/Número de emprendedores que solicitan apoyos)*100</t>
  </si>
  <si>
    <t>Porcentaje de Capacitaciones estratégicas, generales y focalizadas realizadas</t>
  </si>
  <si>
    <t>(Suma de capacitaciones generales y focalizadas realizadas / capacitaciones generales y focalizadas a realizar)*100</t>
  </si>
  <si>
    <t>Porcentaje de Capacitaciones generales realizadas</t>
  </si>
  <si>
    <t xml:space="preserve">Porcentaje de capacitaciones estratégicas </t>
  </si>
  <si>
    <t>(Número de capacitaciones estratégicas/Número de capacitaciones presupuestadas)*100</t>
  </si>
  <si>
    <t>Porcentaje de ferias de empleo y brigadas realizadas</t>
  </si>
  <si>
    <t>(Ferias y Brigadas realizadas / ferias y brigadas presupuestadas)*100</t>
  </si>
  <si>
    <t>Porcentaje de Ferias de empleo generales y focalizadas realiazadas</t>
  </si>
  <si>
    <t>(Número de ferias realizadas/Número de ferias presupuestadas)*100</t>
  </si>
  <si>
    <t>Porcentaje de Brigadas de empleo  realizadas</t>
  </si>
  <si>
    <t>(Número de brigadas de empleo realizadas/Número de brigadas planeadas)*100</t>
  </si>
  <si>
    <t xml:space="preserve">Porcentaje de ciudadadanos atendidos en Bolsa de Empleo </t>
  </si>
  <si>
    <t>(Número de ciudadanos atendidos/ Ciudadanos que solicitan información)*100</t>
  </si>
  <si>
    <t>Listado de personas</t>
  </si>
  <si>
    <t>Porcentaje de vinculaciones ciudadanas en materia de empleo</t>
  </si>
  <si>
    <t>Listado de empresas</t>
  </si>
  <si>
    <t>Reposicionamiento de la Marca Monterrey</t>
  </si>
  <si>
    <t>Porcentaje de proyectos turísticos que se llevan a cabo mediante la promoción turística</t>
  </si>
  <si>
    <t>(Número de proyectos ejecutados / número de proyectos aprobados) * 100</t>
  </si>
  <si>
    <t>Porcentaje de personas que asisten a eventos de entretenimiento  para turistas locales y extranjeros</t>
  </si>
  <si>
    <t>(Cantidad de personas que asisten/cantidad de personas esperadas)*100</t>
  </si>
  <si>
    <t>Porcentaje de publicaciones realizadas en materia de comunicación en plataformas digitales.</t>
  </si>
  <si>
    <t>(Número de publicaciones de turismo local realizadas / Número de publicaciones de turismo local planeadas ) * 100</t>
  </si>
  <si>
    <t>Porcentaje de difusiones de la Agenda Disfruta Monterrey</t>
  </si>
  <si>
    <t xml:space="preserve">(Número de envios realizados / número solicitudes para el envio de la Agenda) * 100 </t>
  </si>
  <si>
    <t xml:space="preserve">Agenda turística-cultural </t>
  </si>
  <si>
    <t>Porcentaje de avance en la elaboración del proyecto "Las Puertas de Monterrey"</t>
  </si>
  <si>
    <t xml:space="preserve">(Porcentaje de avance elaborado / porcentaje de avance planeado) * 100 </t>
  </si>
  <si>
    <t>Porcentaje de campañas de promoción realizadas</t>
  </si>
  <si>
    <t xml:space="preserve">(Número de campañas de promoción realizadas / número de campañas de promoción planeadas) * 100 </t>
  </si>
  <si>
    <t>Porcentaje de eventos realizados en materia turístico-cultural</t>
  </si>
  <si>
    <t xml:space="preserve">(Número de eventos realizados / numero de eventos planeados) * 100 </t>
  </si>
  <si>
    <t>Porcentaje de ciudadanos o visitantes atendidos en materia turística</t>
  </si>
  <si>
    <t xml:space="preserve">(Número de solicitudes atendidas / número de solicitudes por atender) * 100 </t>
  </si>
  <si>
    <t xml:space="preserve">(Número de beneficiados / número estimado de beneficiados) * 100 </t>
  </si>
  <si>
    <t>Listado de solicitudes</t>
  </si>
  <si>
    <t>Porcentaje de empresas beneficiadas con la información turística.</t>
  </si>
  <si>
    <t xml:space="preserve">(Número de empresas beneficiadas  / número de solicitudes de información) * 100 </t>
  </si>
  <si>
    <t>Prevención de la violencia</t>
  </si>
  <si>
    <t>Índice de incidencia delictiva en las colonias intervenidas por la Dirección de Prevención del Delito</t>
  </si>
  <si>
    <t>((Número de delitos + número  de falta administrativa(2023))/ número de delitos + número de faltas administrativas (2022))-1</t>
  </si>
  <si>
    <t>índice</t>
  </si>
  <si>
    <t>Porcentaje de proyectos realizados por las coordinaciones de la DIrección de Prevención del Delito</t>
  </si>
  <si>
    <t>(Número de proyectos realizados/Número de proyectos programados)*100</t>
  </si>
  <si>
    <t>Porcentaje de casos de conductas de riesgo canalizados a otras instancias</t>
  </si>
  <si>
    <t>(Canalizaciones realizadas / Casos con conductas de riesgo) * 100</t>
  </si>
  <si>
    <t>Porcentaje de colonias intervenidas en la coordinación de niñas, niños, adolescentes y jovenes.</t>
  </si>
  <si>
    <t>(Colonias intervenidas por coordinación niñas, niños, adolescentes y jovenes/total de colonias de mayor índice delictivo)*100</t>
  </si>
  <si>
    <t>Porcentaje de escuelas y espacios abiertos intervenidos por el programa Escuela Segura y Agentes de Paz</t>
  </si>
  <si>
    <t>(Total de escuelas y espacios abiertos intervenidos/Total de escuelas y espacios en las colonias intervenidas)*100</t>
  </si>
  <si>
    <t xml:space="preserve">Porcentaje de talleres y murales comunitarios realizados </t>
  </si>
  <si>
    <t>(Número de talleres y murales comunitarios realizados / Número de talleres y murales comunitarios programados)*100</t>
  </si>
  <si>
    <t>Porcentaje de encuestas con resultado satisfactorio de policías respecto a sus condiciones laborales</t>
  </si>
  <si>
    <t>(Número de encuestas con resultado superior al 3/Total de encuestas aplicadas)*100</t>
  </si>
  <si>
    <t>Porcentaje de eventos realizados para policías</t>
  </si>
  <si>
    <t>(Número de eventos de reconocimiento policial realizados/ Número de eventos de reconocimiento policial proyectados)*100</t>
  </si>
  <si>
    <t>Porcentaje de convenios cartas compromiso, así como compromisos apalabrados, realizados para mejorar las prestaciones a policías</t>
  </si>
  <si>
    <t xml:space="preserve">(Número de convenios, cartas compromiso, así como compromisos apalabrados celebrados/Número convenios, cartas compromiso, así como compromisos apalabrados, proyectados a ejecutar)*100 </t>
  </si>
  <si>
    <t>Porcentaje de policías atentidos de manera psicológica, legal y mediante trabajo social</t>
  </si>
  <si>
    <t>(Número de policías atendidos/número de policías identificados que necesitan apoyo)*100</t>
  </si>
  <si>
    <t>Porcentaje de encuestas con buena percepción de seguridad en las colonias con comités vecinales</t>
  </si>
  <si>
    <t>(Numero de encuestas con buena percepción de seguridad en las colonias con comités vecinales/Numero de encuestas realizadas)*100</t>
  </si>
  <si>
    <t xml:space="preserve">Porcentaje de Comités de Seguridad Vecinal vinculados a otros programas del municipio </t>
  </si>
  <si>
    <t>(Comités vecinales vinculados con otros programas municipales / total de comités vecinales)*100</t>
  </si>
  <si>
    <t xml:space="preserve">Porcentajes de Comités conformados en el programa de Seguridad Vecinal </t>
  </si>
  <si>
    <t xml:space="preserve">(Número de Comités de Seguridad Vecinal conformados/ Número de Comités de Seguridad Vecinal a conformar)*100 </t>
  </si>
  <si>
    <t>Porcentaje de comités vecinales que tienen su chat vinculado al C4</t>
  </si>
  <si>
    <t xml:space="preserve">(Número de chats vinculados al C4/ total de chats de comités vecinales dentro de la jurisdicción de Policía de Monterrey)*100 </t>
  </si>
  <si>
    <t>Porcentaje de brigadas de limpieza en espacios públicos realizadas</t>
  </si>
  <si>
    <t>(Número de brigadas de limpieza realizadas en espacios públicos / Número de  brigadas de limpieza programadas en espacios públicos) *100</t>
  </si>
  <si>
    <t>Perspectiva de Género</t>
  </si>
  <si>
    <t>Porcentaje de personas beneficiadas a través de programas para atención a población objetivo</t>
  </si>
  <si>
    <t>(Personas atentidas/Personas que demandan servicio)*100</t>
  </si>
  <si>
    <t xml:space="preserve">Porcentaje de servicios brindados por las areas de atención multidisciplinaria del Centro de Atención Integral para Adolescentes (CAIPA) </t>
  </si>
  <si>
    <t>(Número de servicios brindados/Número de servicios demandados) *100</t>
  </si>
  <si>
    <t xml:space="preserve">Porcentaje de servicios brindados por las áreas de atención multidisciplinaria de la Unidad de Víctimas de Violencia Familiar y de Género (UAVVI) </t>
  </si>
  <si>
    <t>Porcentaje de personas beneficiadas por UAVVI</t>
  </si>
  <si>
    <t>(Número de personas que reciben atención multidisciplinaria/ número de personas que curen el perfil) *100</t>
  </si>
  <si>
    <t xml:space="preserve">Porcentaje de personas beneficiadas por CAIPA </t>
  </si>
  <si>
    <t>(Número de personas que inician tratamiento integral/número de personas que cubren el perfil de tratamiento integral)*100</t>
  </si>
  <si>
    <t>Porcentaje de canalizaciones de casos referidos a otras instancias (CAIPA y UAVVI)</t>
  </si>
  <si>
    <t>(Número de personas canalizadas/ número de personas que lo requieran) *100</t>
  </si>
  <si>
    <t>Porcentaje de visitas de seguimiento realizadas</t>
  </si>
  <si>
    <t>(visitas realizadas/ visitas programadas) *100</t>
  </si>
  <si>
    <t>Porcentaje de acompañamientos realizados para llevar a cabo una denuncia formal.</t>
  </si>
  <si>
    <t xml:space="preserve">(Número de acompañamientos realizados/Número de acompañamientos solicitados) *100 </t>
  </si>
  <si>
    <t xml:space="preserve">Porcentaje de auxilios atendidos por el personal operativo de la UAVVI. </t>
  </si>
  <si>
    <t>(Número de auxilios brindados/ número de auxilios demandados)*100</t>
  </si>
  <si>
    <t>Porcentaje de productos de fortalecimiento institucional creados</t>
  </si>
  <si>
    <t>(Número de productos para el fortalecimiento institucional creados/Número de productos para el fortalecimiento institucional programados)*100</t>
  </si>
  <si>
    <t>Porcentaje de propuestas elaboradas de plan de capacitación en Justicia Cívica</t>
  </si>
  <si>
    <t>(Número de propuestas de plan de capacitación realizadas / Número de propuestas de capacitación programadas) *100</t>
  </si>
  <si>
    <t>Porcentaje de propuestas elaboradas de anexos de mediación in situ al Protocolo Nacional de Actuación Policial</t>
  </si>
  <si>
    <t xml:space="preserve">(Número de propuestas elaboradas de anexos de mediación in situ al Protocolos Nacional de Actuación Policía/Número de propuestas programadas de anexos de mediación in situ al Protocolos Nacional de Actuación Policía) * 100  </t>
  </si>
  <si>
    <t>Seguridad Pública</t>
  </si>
  <si>
    <t>Variación porcentual de percepción de inseguridad</t>
  </si>
  <si>
    <t xml:space="preserve">((Percepción ciudadana del año actual/Percepción ciudadana del año anterior)-1)*100 </t>
  </si>
  <si>
    <t>Variación porcentual de reducción de delitos</t>
  </si>
  <si>
    <t xml:space="preserve">((Cantidad de registro de delitos actuales/cantidad de registro de delitos anterior)-1)*100
</t>
  </si>
  <si>
    <t>-3.3%</t>
  </si>
  <si>
    <t>Porcentaje de "Plan estratégico-Operativo" realizados</t>
  </si>
  <si>
    <t>(Número de planes estrategicos desarrollados/Número de planes estrategicos proyectados)*100</t>
  </si>
  <si>
    <t>Porcentaje de operativos de reacción policial realizados</t>
  </si>
  <si>
    <t>Porcentaje de avance en el nivel de madurez intermedio de la unidad de investigación</t>
  </si>
  <si>
    <t>(Cantidad de requerimientos cumplidos / cantidad de requerimientos)*100</t>
  </si>
  <si>
    <t>Bimestral</t>
  </si>
  <si>
    <t>Porcentaje de productos Kaizen desarrollados</t>
  </si>
  <si>
    <t>(KAIZEN elaborados/KAIZEN proyectados a elaborar) *100</t>
  </si>
  <si>
    <t>Variación porcentual de la cobertura territorial de la Policía de Monterrey</t>
  </si>
  <si>
    <t>(km² en cobertura territorial incrementados+km²cobertura territorial actual/km² cobertura territorial del municipio*100)</t>
  </si>
  <si>
    <t>Porcentaje de operativos de proximidad en las colonias realizados</t>
  </si>
  <si>
    <t>(Número de operativos de proximidad realizados /Número de operativos de seguridad programados)*100</t>
  </si>
  <si>
    <t>Porcentaje de juntas vecinales de proximidad realizadas</t>
  </si>
  <si>
    <t>(Cantidad de juntas vecinalres realizadas/cantidad de juntas vecinales programadas)*100</t>
  </si>
  <si>
    <t>Porcentaje de elementos policiales operativos actualizados</t>
  </si>
  <si>
    <t>(Número de elementos operativos actualizados/Número de elementos operativos proyectados a actualizar)*100</t>
  </si>
  <si>
    <t>Porcentaje de convocatorias de promoción de ascensos realizadas</t>
  </si>
  <si>
    <t>(Convocatorias de promoción de ascensos realizadas/Convocatorias de promoción de ascensos proyectadas a realizarse en el año)</t>
  </si>
  <si>
    <t>Porcentaje de cadetes capacitados para el desempeño de sus funciones</t>
  </si>
  <si>
    <t>((Número de cadetes graduados/Numero de cadetes proyectados a graduar) *100</t>
  </si>
  <si>
    <t>Porcentaje de docentes certificados</t>
  </si>
  <si>
    <t>(Número de docentes certificados / Número de docentes proyectados a certificarsel)*100</t>
  </si>
  <si>
    <t>Porcentaje de eventos relevantes (delitos patrimoniales)registrados en las cámaras de monitoreo reportados a la  central de radio</t>
  </si>
  <si>
    <t>(Numero de eventos relevantes (delitos patrimoniales) reportados a la central de radio/Numero de eventos relevantes (delitos patrimoniales) registrados en las cámaras de monitoreo)*100</t>
  </si>
  <si>
    <t>Porcentaje de puntos de monitoreo validados que son funcionales</t>
  </si>
  <si>
    <t>(Cantidad de puntos de monitoreo funcionales/cantidad de puntos de monitoreo validados)*100</t>
  </si>
  <si>
    <t>Porcentaje de licencias de software especializado actualizadas</t>
  </si>
  <si>
    <t>(Cantidad de licencias de derecho de uso de software adquiridas/ cantidad de licencias de derecho de uso de software proyectadas) *100</t>
  </si>
  <si>
    <t>Variación porcentual de bajas de policías y tránsitos en la corporación</t>
  </si>
  <si>
    <t>((cantidad de bajas de policías y tránsitos en el año anterior /cantidad de bajas de policías y tránsito en el periodo actual)-1)*100</t>
  </si>
  <si>
    <t>Porcentaje de elementos operativos con certificados por el centro de control y confianza</t>
  </si>
  <si>
    <t>(Numero de elementos operativos policías con las pruebas de control y confianza vigentes en el mes/Estado de fuerza de policías operativos en el mes actual)*100</t>
  </si>
  <si>
    <t>Porcentaje de elementos de la corporación que cuentan con el Certificado Único Policial (CUP) vigente y aprobado</t>
  </si>
  <si>
    <t>(Cantidad lementos de la corporación que cuentan con CUP / cantidad de elementos en la corporación)*100</t>
  </si>
  <si>
    <t>Porcentaje de incentivos otorgados</t>
  </si>
  <si>
    <t>(Cantidad de elementos que fueron premiados/cantidad de elementos que cumplen los requicitos para ser premiados)*100</t>
  </si>
  <si>
    <t>Comunidad Es Paz</t>
  </si>
  <si>
    <t>Porcentaje de intervenciones con aplicación de herramientas de construcción de paz en intervenciones de atención municipal.</t>
  </si>
  <si>
    <t>(Interveciones con aplicación de herramientas de construcción de paz / Intervenciones realizadas)*100</t>
  </si>
  <si>
    <t>Porcentaje de conflictos intervenidos con procesos de construcción de paz</t>
  </si>
  <si>
    <t>(Conflictos intervenidos por mecanismos pacíficos / Conflictos Recibidos)*100</t>
  </si>
  <si>
    <t>Variación porcentual en el conocimiento de las herramientas en la aplicación del diagnóstico de los servidores públicos en temas de intervención comunitaria y construcción de paz.</t>
  </si>
  <si>
    <t>((Promedio de calificaciones del diagnóstico final - Promedio de calificaciones del diagnóstico inicial)/Promedio de calificaciones del examen inicial)*100</t>
  </si>
  <si>
    <t>Porcentaje de manuales en construcción de paz elaborados.</t>
  </si>
  <si>
    <t>(Cantidad de manuales elaborados / Cantidad de manuales planeados)*100</t>
  </si>
  <si>
    <t>Porcentaje de capacitaciones ejecutadas.</t>
  </si>
  <si>
    <t>(Cantidad de capacitaciones Ejecutadas / Cantidad de capacitaciones Programadas)*100</t>
  </si>
  <si>
    <t>Porcentaje de comités comunitarios instalados.</t>
  </si>
  <si>
    <t>(Cantidad de Comités Comunitarios Instalados / Cantidad de Comités Comunitarios Programados)*100</t>
  </si>
  <si>
    <t>Porcentaje de celebraciones comunitarias realizadas.</t>
  </si>
  <si>
    <t>(Cantidad de Celebraciones Realizadas / Cantidad de Celebraciones Programadas)*100</t>
  </si>
  <si>
    <t>Porcentaje de instrumentos narrativos producidos.</t>
  </si>
  <si>
    <t>(Cantidad de Instrumentos Producidos / Cantidad de Instrumentos Programados)*100</t>
  </si>
  <si>
    <t>Porcentaje de encuentros comunitarios propiciados como alternativa de paz  por estrategia de incentivos.</t>
  </si>
  <si>
    <t>(Cantidad de Encuentros Realizados por Incentivos / Cantidad de Encuentros Realizados)*100</t>
  </si>
  <si>
    <t>Porcentaje de satisfacción de la ciudadanía sobre el servicio de Jueces Auxiliares</t>
  </si>
  <si>
    <t>(Número de encuestas con calificación satisfactoria / Total de encuestas aplicadas) x 100</t>
  </si>
  <si>
    <t>Porcentaje de solución en conflictos reportados</t>
  </si>
  <si>
    <t>(Número de conflictos resueltos / Número de conflictos intervenidos por jueces auxiliares) x 100</t>
  </si>
  <si>
    <t>Porcentaje de solicitudes atendidas</t>
  </si>
  <si>
    <t>(Número de solicitudes atendidas / Número de solicitudes registradas) x 100</t>
  </si>
  <si>
    <t>Porcentaje de constancias generadas</t>
  </si>
  <si>
    <t>(Número de constancias generadas / Número de constancias solicitadas que cumplan con los requisitos) x 100</t>
  </si>
  <si>
    <t>Porcentaje de cobertura de conflictos por zonas del municipio</t>
  </si>
  <si>
    <t>(Cantidad de secciones con reportes trimestrales de jueces de conflictos / total de secciones con jueces) x 100</t>
  </si>
  <si>
    <t>Porcentaje de jueces auxiliares electos en el municipio de Monterrey</t>
  </si>
  <si>
    <t>(Número de jueces auxiliares electos / Número total de plazas seccionales para jueces auxiliares) x 100</t>
  </si>
  <si>
    <t>Porcentaje de manuales de operación elaborados</t>
  </si>
  <si>
    <t>(Cantidad de manuales elaborados / Cantidad de manuales planeados) x 100</t>
  </si>
  <si>
    <t>Porcentaje de Jueces Auxiliares capacitados en materia de funciones administrativas</t>
  </si>
  <si>
    <t>(Número de jueces capacitados / Total de jueces electos) x 100</t>
  </si>
  <si>
    <t>Porcentaje de Jueces Auxiliares capacitados  en materia de cultura de paz y transformación positiva del conflicto</t>
  </si>
  <si>
    <t>Archivos de Monterrey para la Paz</t>
  </si>
  <si>
    <t>Porcentaje de instrumentos archivisticos creados</t>
  </si>
  <si>
    <t>(Cantidad de instrumentos archivisticos creados / cantidad de instrumentos archivisticos planeados) *100</t>
  </si>
  <si>
    <t>Porcentaje del avance del Plan Anual de Desarrollo Archivistico.</t>
  </si>
  <si>
    <t>(Cantidad de elementos  alcanzados en el plan anual de Desarrollo Archivístico/cantidad de elementos  alcanzados en el plan anual de Desarrollo Archivístico requeridos)*100</t>
  </si>
  <si>
    <t>Porcentaje de espacios funcionales para almacenamiento adaptados o adquiridos para materia de archivo</t>
  </si>
  <si>
    <t>(Espacios adquiridos o adaptados para archivo /Espacios requeridos para archivo)*100</t>
  </si>
  <si>
    <t>Porcentaje de mobiliario adquirido para archivo</t>
  </si>
  <si>
    <t>(Muebles adquiridos para archivo/Muebles necesarios para archivo)*100</t>
  </si>
  <si>
    <t>Porcentaje de recomendaciones presentadas a los titulares de las áreas administrativas para espacios de almacenamiento en materia de archivo</t>
  </si>
  <si>
    <t>(Recomendaciones presentadas /Recomendaciones realizadas)*100</t>
  </si>
  <si>
    <t>Porcentaje capacitaciones realizadas en materia de archivo</t>
  </si>
  <si>
    <t>(Capacitaciones realizadas al personal de municipio/capacitaciones programadas al personal de municipio)*100</t>
  </si>
  <si>
    <t>Porcentaje de asesorias brindadas al personal de las unidades administrativas en materia de archivo</t>
  </si>
  <si>
    <t>(Asesorías brindadas/Asesorías programadas)*100</t>
  </si>
  <si>
    <t xml:space="preserve">Porcentaje de documentos digitalizados en materia de Archivo </t>
  </si>
  <si>
    <t>(Digitalizaciones realizadas/Digitalizaciones solicitado)*100</t>
  </si>
  <si>
    <t>(Personas capacitadas en sistemas y equipo tecnológico/Personas programadas a capacitación de sistemas y equipo tecnológico)*100</t>
  </si>
  <si>
    <t>Porcentaje de equipos tecnológicos adquiridos en materia de archivo</t>
  </si>
  <si>
    <t>(Equipos tecnológicos adquiridos/Equipos tecnológicos requeridos)*100</t>
  </si>
  <si>
    <t>Porcentaje de personas contratadas para el área coordinadora de archivos</t>
  </si>
  <si>
    <t>(Personas contratadas/personas necesarias en la unidad)*100</t>
  </si>
  <si>
    <t>Porcentaje de personas contratadas para el área coordinadora de archivo para atención de las unidades administrativas</t>
  </si>
  <si>
    <t>Porcentaje de personas asignadas exclusivamente para el área de archivo dentro de las unidades administrativas</t>
  </si>
  <si>
    <t>Juzgado Cívico para niñas, niños y adolescentes</t>
  </si>
  <si>
    <t>Porcentaje de interacciones con policia que no generan trauma</t>
  </si>
  <si>
    <t>(Número de interacciónes que no generan trauma/ total de interacciones)*100</t>
  </si>
  <si>
    <t>Porcentaje de niñas, niños y adolescentes (NNA) atendidos de forma diferenciada</t>
  </si>
  <si>
    <t>(Número de interacciónes diferenciadas/total de interacciones)*100</t>
  </si>
  <si>
    <t>Porcentaje de lugares adaptados para la atención a niñas, niños y adolescentes (NNA)</t>
  </si>
  <si>
    <t>(Número instalaciones adaptadas para atención integral de NNA / Número instalaciones planeadas para atención integral de NNA)*100</t>
  </si>
  <si>
    <t>Porcentaje de propuestas elaboradas para la adaptación del lugar para la atención a niñas, niños y adolescentes (NNA)</t>
  </si>
  <si>
    <t>(Propuestas elaboradas/propuestas planeadas)*100</t>
  </si>
  <si>
    <t>Porcentaje de capacitaciones realizadas en el protocolo de niñas, niños y adolescentes (NNA)</t>
  </si>
  <si>
    <t>(Capacitaciones realizadas/capacitaciones programadas)*100</t>
  </si>
  <si>
    <t>Porcentaje de protocolos especializados creados</t>
  </si>
  <si>
    <t>(Número de protocolos de atención creados)/ Número de protocolos de atención planeados)*100</t>
  </si>
  <si>
    <t>Porcentaje de protocolos específicos para niñas, niños y adolescentes (NNA) evaluados</t>
  </si>
  <si>
    <t>(Número de protocolos evaluados/Total de protocolos planeados a evaluar)*100</t>
  </si>
  <si>
    <t>Porcentaje de capacitaciones realizadas al personal de policia y servidores públicos respecto modelo especializado para niñas, niños y adolescentes (NNA)</t>
  </si>
  <si>
    <t>Porcentaje materiales diseñados para la capacitación de policías</t>
  </si>
  <si>
    <t>(Cantidad de material diseñado / cantidad de material planeado)*100</t>
  </si>
  <si>
    <t>Porcentaje materiales diseñados para la capacitación de servidores públicos</t>
  </si>
  <si>
    <t>Porcentaje de inspecciones realizadas a establecimientos con venta y/o consumo de bebidas alcohólicas</t>
  </si>
  <si>
    <t>(Cantidad de inspecciones realizadas / cantidad de inspecciones planeadas)*100</t>
  </si>
  <si>
    <t>Porcentaje de operativos enfocados a los comerciantes que se encuentren dentro del padrón y verificar que no se cometan faltas al reglamento</t>
  </si>
  <si>
    <t>(Cantidad de operativos realizados / cantidad de operativos planeados)*100</t>
  </si>
  <si>
    <t>Porcentaje de capacitaciones brindadas a los inspectores de la Dirección de Alcoholes y Espectaculos, Comercio e Inpección Urbana, Ecología y Servicios Públicos</t>
  </si>
  <si>
    <t>(Cantidad de capacitaciones brindadas / cantidad de capacitaciones programadas)*100</t>
  </si>
  <si>
    <t>Porcentaje de anuencias atendidas</t>
  </si>
  <si>
    <t>(Cantidad de anuencias atendidas / cantidad de anuencias solicitadas)*100</t>
  </si>
  <si>
    <t>Porcentaje de permisos otorgados  para espectáculos y diversiones públicas</t>
  </si>
  <si>
    <t>(Cantidad de permisos otorogados / Cantidad de permisos solicitados)*100</t>
  </si>
  <si>
    <t>Porcentaje de personal contratado por la Dirección General de Control Regulatorio y Vigilancia</t>
  </si>
  <si>
    <t>(Cantidad de personas contratadas / cantidad de personas requeridas)*100</t>
  </si>
  <si>
    <t>Porcentaje de permisos temporales otorgados</t>
  </si>
  <si>
    <t>(Cantidad de solicitudes de permisos temporales otorgados/ Cantidad de solicitudes permisos temporales solicitados)*100</t>
  </si>
  <si>
    <t>Porcentaje de infracciones resueltas (retenciones, bajas, multas y/o amonestaciones)</t>
  </si>
  <si>
    <t>(Cantidad de quejas resueltas / Cantidad de quejas recibidas)*100</t>
  </si>
  <si>
    <t>Porcentaje de solicitudes de inspección atendidas en materia de Desarrollo Urbano,Ecología y Servicios Públicos</t>
  </si>
  <si>
    <t>(Cantidad de solicitudes de inspección atendidas / Cantidad de solicitudes de inspección requeridas) *100</t>
  </si>
  <si>
    <t xml:space="preserve">Porcentaje de material de trabajo operativo bien inmueble de inspección otorgado a la plantilla </t>
  </si>
  <si>
    <t>(Cantidad de vehículos proporcionado / cantidad de vehículos necesarios)*100</t>
  </si>
  <si>
    <t xml:space="preserve">Porcentaje de material de trabajo de inspección otorgado a la plantilla </t>
  </si>
  <si>
    <t>(Cantidad de materiales proporcionados / cantidad de materiales requeridos)*100</t>
  </si>
  <si>
    <t>Mantenimiento a la Infraestructura de Movilidad</t>
  </si>
  <si>
    <t>Tasa de muertes por siniestros de tránsito por cada 100 mil habitantes</t>
  </si>
  <si>
    <t>(Número total de muertes por siniestros de tránsito en el período actual / Número total de habitantes)*100,000</t>
  </si>
  <si>
    <t>Tasa de atropellamientos por siniestros de tránsito por cada 100 mil habitantes</t>
  </si>
  <si>
    <t>(Número total de atropellamientos por siniestros de tránsito en el período actual / Número total de habitantes)*100,000</t>
  </si>
  <si>
    <t xml:space="preserve">Porcentaje de proyectos realizados de dispositivos para el control de tránsito </t>
  </si>
  <si>
    <t>(Cantidad de proyectos elaborados /Cantidad de proyectos programado)*100</t>
  </si>
  <si>
    <t>Porcentaje de elaboración del informe de datos estadísticos sobre movilidad y seguridad vial</t>
  </si>
  <si>
    <t>(Informe elaborado/ Informe planeado )*100</t>
  </si>
  <si>
    <t>Porcentaje de semáforos nuevos instalados en cruces</t>
  </si>
  <si>
    <t>(Cantidad de semáforos nuevos instalados en cruces/Cantidad de semáforos nuevos instalados en cruces programados)*100</t>
  </si>
  <si>
    <t>Porcentaje de proyectos  elaborados de bifurcaciones salvavidas</t>
  </si>
  <si>
    <t>(Cantidad de proyectos de birfurcaciones en incorporaciones elaborados /Cantidad de proyectos de bifurcaciones en incorporaciones en incorporaciones programados)*100</t>
  </si>
  <si>
    <t>Porcentaje de corredores intervenidos para la movilidad barrial</t>
  </si>
  <si>
    <t>(Cantidad corredores intervenidos  /Cantidad de  corredores  intervenidos programados)*100</t>
  </si>
  <si>
    <t>(Cantidad de proyectos elaborados /Cantidad de proyectos programados)*100</t>
  </si>
  <si>
    <t>Porcentaje de pruebas piloto implementadas</t>
  </si>
  <si>
    <t>(Cantidad de pruebas elaboradas /Cantidad de pruebas programadas)*100</t>
  </si>
  <si>
    <t>Porcentaje de proyectos de urbanismo táctico ejecutados</t>
  </si>
  <si>
    <t>(Cantidad de proyectos de urbanismo táctico ejecutados /Cantidad de proyectos de urbanismo táctico programados)*100</t>
  </si>
  <si>
    <t>Porcentaje de levantamientos topográficos elaborados</t>
  </si>
  <si>
    <t>(Cantidad de levantamientos topográficos elaborados /Cantidad de levantamientos topográficos  programados)*100</t>
  </si>
  <si>
    <t xml:space="preserve">Porcentaje de levantamientos  de información de campo </t>
  </si>
  <si>
    <t>(Cantidad de levantamientos de información realizados /Cantidad de levantamientos de información programados)*100</t>
  </si>
  <si>
    <t>Movilidad</t>
  </si>
  <si>
    <t>Variación porcentual de la disminución de lesionados en hechos de tránsito en el municipio de Monterrey</t>
  </si>
  <si>
    <t>((Cantidad de lesionados en hechos de tránsito en el período actual/Cantidad de lesionados en el periodo anterior)-1)*100</t>
  </si>
  <si>
    <t>Variación porcentual  en hechos de tránsito registrados en el Municipio de Monterrey</t>
  </si>
  <si>
    <t>((Hechos de tránsito registrados en el periodo actual /Hechos de transito registrados en el periodo anterior)-1)*100</t>
  </si>
  <si>
    <t>Porcentaje de operativos realizados (antialcohol, por exceso de velocidad, carga pesada y motocicletas)</t>
  </si>
  <si>
    <t>(Operativos realizados/operativos programados)*100</t>
  </si>
  <si>
    <t>Porcentaje de reportes elaborados para la recopilación de estadísticas de accidentes viales</t>
  </si>
  <si>
    <t>(Reportes de accidentes viales realizados/Reportes de accidentes viales proyectados a realizarse)*100</t>
  </si>
  <si>
    <t>Porcentaje de actividades realizadas de supervisión a operativos viales</t>
  </si>
  <si>
    <t>(Actividades de supervisión realizadas/Actividades de supervisión proyectadas a realizarse)*100</t>
  </si>
  <si>
    <t>Porcentaje de capacitaciones realizadas en temas informativos sobre cultura vial a instituciones educativas (kínder, escuelas primarias y secundarias), empresas y menoresque participen en hechos de tránsito</t>
  </si>
  <si>
    <t>(Platicas informativas realizadas a intituciones educativas / Platicas informativas proyectadas a realizarse)*100</t>
  </si>
  <si>
    <t xml:space="preserve">Porcentaje de talleres realizados de profesionalización del oficial de tránsito para el correcto llenado y elaboración del parte croquis del hecho de tránsito </t>
  </si>
  <si>
    <t>(Talleres realizados / talleres programados)*100</t>
  </si>
  <si>
    <t>Porcentaje de elementos de tránsito capacitados para la correcta ejecucion de sus funciones.</t>
  </si>
  <si>
    <t>(Elementos de tránsito capacitados / Elementos de tránsito proyectados)*100</t>
  </si>
  <si>
    <t>Protección Civil</t>
  </si>
  <si>
    <t>Porcentaje de emergencias atendidas que fueron canalizadas a la Dirección de Protección Civil</t>
  </si>
  <si>
    <t>(Número de emergencias atendidas/
Número de emergencias
presentadas) * 100</t>
  </si>
  <si>
    <t>Porcentaje de personas salvaguardadas en su integridad física, en eventos antropogenicos y naturales</t>
  </si>
  <si>
    <t>(Número de personas salvaguardadas en su integridad física en eventos antropogenicos y naturales / Número de personas en eventos antropogenicos y naturales que requieren atención)*100</t>
  </si>
  <si>
    <t>Porcentaje de personas evaluadas y aprobadas en la capacitación impartida en materia de protección civil</t>
  </si>
  <si>
    <t>(Cantidad de personas con calificación aprobatoria en tema de protección civil/ cantidad de personas capacitadas que a las que se les aplicó prueba) *100</t>
  </si>
  <si>
    <t>Porcentaje de capacitaciones a  instituciones educativas y empresariales otorgadas</t>
  </si>
  <si>
    <t>(Cantidad de instituciones a las que se les otorgó capacitación/Cantidad de instituciones del municipio contactados) *100</t>
  </si>
  <si>
    <t>Porcentaje de difusiones realizadas en redes sociales</t>
  </si>
  <si>
    <t>(Cantidad de difusiones realizadas/Cantidad de difusiones programadas) *100</t>
  </si>
  <si>
    <t>Porcentaje de herramientas necesarias adquiridas para la atención de emergencias</t>
  </si>
  <si>
    <t>(Número de herramientas adquiridas para rescate  / Número de herramientas necesarias)*100</t>
  </si>
  <si>
    <t>Porcentaje de vehiculos para emergencias activos</t>
  </si>
  <si>
    <t>(Porcentaje de vehiculos activos/Porcentaje de vehiculos disponibles)</t>
  </si>
  <si>
    <t>Porcentaje de capacitaciones otorgadas al personal de protección civil</t>
  </si>
  <si>
    <t>(Cantidad de cursos realizados/Cantidad de cursos programados)*100</t>
  </si>
  <si>
    <t>Desarrollo Orientado a la Movilidad Sostenible</t>
  </si>
  <si>
    <t>Porcentaje de elaboración del Programa de Movilidad y Seguridad Vial</t>
  </si>
  <si>
    <t>(Porcentaje de avance en la elaboración del programa  / Porcentaje de avance del programa planeado )*100</t>
  </si>
  <si>
    <t>Porcentaje de metros cuadrados proyectados para recuperar el espacio para el peatón</t>
  </si>
  <si>
    <t>(Cantidad de metros cuadrados proyectados / Cantidad de metros cuadrados programados)*100</t>
  </si>
  <si>
    <t>Porcentaje de proyectos elabotados con prioridad peatonal</t>
  </si>
  <si>
    <t>(Cantidad de proyectos elaborados / Cantidad de proyectos programados)*100</t>
  </si>
  <si>
    <t>Porcentaje de elaboración del manual de diseño vial</t>
  </si>
  <si>
    <t>(Porcentaje de avance en la elaboración del manual / Porcentaje de avance del manual planeado )*100</t>
  </si>
  <si>
    <t>Porcentaje de propuestas  realizadas que promuevan el uso racional del auto</t>
  </si>
  <si>
    <t>(Cantidad de propuestas elaboradas / Cantidad de propuestas programadas)*100</t>
  </si>
  <si>
    <t xml:space="preserve">Porcentaje de puentes peatonales retirados
</t>
  </si>
  <si>
    <t>(Cantidad de puentes peatonales retirados/ Cantidad de puentes peatonales retirados programadas)*100</t>
  </si>
  <si>
    <t>Porcentaje de eventos realizados para promover la educación vial, movilidad sostenible y habitabilidad del espacio público.</t>
  </si>
  <si>
    <t>(Cantidad de eventos elaboradas /Cantidad de eventos programadas)*100</t>
  </si>
  <si>
    <t>Porcentaje de usuarios capacitados en movilidad y seguridad vial</t>
  </si>
  <si>
    <t>(Cantidad de usuarios capacitados /Cantidad de usuarios capacitados programados)*100</t>
  </si>
  <si>
    <t>Porcentaje de paquetes de material elaborados para promover la cultura de la movilidad</t>
  </si>
  <si>
    <t>(Cantidad de paquetes elaborados /Cantidad de paquetes programados)*100</t>
  </si>
  <si>
    <t xml:space="preserve">Porcentaje de avance en la  elaboración del Protocolo de atención a víctimas de siniestros de tránsito </t>
  </si>
  <si>
    <t>(Porcentaje de avance en la elaboración del protocolo / Porcentaje de avance del protocolo planeado )*100</t>
  </si>
  <si>
    <t>Porcentaje de km lineales proyectados  del Programa de Ruta Violeta</t>
  </si>
  <si>
    <t>(Cantidad dekm elaborados / Cantidad de km programados)*100</t>
  </si>
  <si>
    <t xml:space="preserve">Porcentaje de seguimiento del Consejo Consultivo Ciudadano de Movilidad y Seguridad Vial
</t>
  </si>
  <si>
    <t>(Cantidad de sesiones realizadas / Cantidad de sesiones programadas ) *100</t>
  </si>
  <si>
    <t xml:space="preserve">Porcentaje de proyectos de zonas escolares seguras elaborados
</t>
  </si>
  <si>
    <t>Desarrollo Integrado, Compacto y Eficiente</t>
  </si>
  <si>
    <t>Porcentaje de proyectos de inversión encaminados a realizar acciones que contribuyan a posicionar a Monterrey como una ciudad sostenible, inclusiva y accesible</t>
  </si>
  <si>
    <t>(Total de proyectos de inversión elaborados/ Total de proyectos de inversión asignados) * 100</t>
  </si>
  <si>
    <t>Porcentaje de acciones desarrollas y encaminadas a tener un desarrollo urbano integrado, compacto y eficiente</t>
  </si>
  <si>
    <t>(Acciones desarrolladas/Acciones a desarrollar)*100</t>
  </si>
  <si>
    <t xml:space="preserve">Porcentaje de verificaciones realizadas en materia de desarrollo urbano sostenible </t>
  </si>
  <si>
    <t>(Verificaciones realizadas/Verificaciones solicitadas)*100</t>
  </si>
  <si>
    <t>Porcentaje de capacitaciones impartidas al personal responsable de realizar las verificaciones en materia de desarrollo urbano sostenible</t>
  </si>
  <si>
    <t xml:space="preserve">Porcentaje de equipos autorizados y adquiridos para realizar las funciones asignadas al personal encargado de las verificaciones </t>
  </si>
  <si>
    <t>(Equipos adquiridos/Equipos solicitados)*100</t>
  </si>
  <si>
    <t>Porcentaje de convenios colaborativos  firmados en materia de desarrollo urbano sostenible</t>
  </si>
  <si>
    <t>(Convenios firmados/Covenios programados)*100</t>
  </si>
  <si>
    <t xml:space="preserve">Porcentaje de mesas de análisis de proyectos estratégicos realizadas en materia de desarrollo urbano sostenible </t>
  </si>
  <si>
    <t>(Mesas realizadas/Mesas programadas)*100</t>
  </si>
  <si>
    <t>Porcentaje de obras de mejora urbana en materia de desarrollo urbano sostenible asignadas</t>
  </si>
  <si>
    <t>(Obras asignadas/Obras por asignar)*100</t>
  </si>
  <si>
    <t>Porcentaje de trámites y servicios atendidos en materia de desarrollo urbano sostenible</t>
  </si>
  <si>
    <t>(Cantidad de trámites y servicios atendidos/Cantidad de trámites y servicios ingresados) * 100</t>
  </si>
  <si>
    <t>Porcentaje de capacitaciones impartidas al personal responsable de atender las solicitudes de trámites y servicios en materia de desarrollo urbano sostenible</t>
  </si>
  <si>
    <t xml:space="preserve">Porcentaje de conflictos resueltos derivados de denuncia ciudadana en materia de desarrollo urbano sostenible </t>
  </si>
  <si>
    <t>(Casos resueltos/Casos por atender)*100</t>
  </si>
  <si>
    <t>Porcentaje de actualizaciones realizadas a los sistemas digitales implementados</t>
  </si>
  <si>
    <t>(Actualizaciones realizadas/Actualizaciones requeridas)*100</t>
  </si>
  <si>
    <t>Porcentaje de ciudadanos atendidos mediante sistemas digitales implementados</t>
  </si>
  <si>
    <t>(Ciudadanos atendidos/Solicitudes recibidas)*100</t>
  </si>
  <si>
    <t>Porcentaje de colaboraciones efectuadas en materia de simplificación administrativa y mejora regulatoria</t>
  </si>
  <si>
    <t>(Cantidad de colaboraciones efectuadas/Cantidad de colaboraciones propuestas) * 100</t>
  </si>
  <si>
    <t>Recuperación Verde</t>
  </si>
  <si>
    <t xml:space="preserve">Porcentaje  de KM lineales proyectados de infraestructura ciclista </t>
  </si>
  <si>
    <t>(Cantidad de km de infraestructura ciclista proyectados / Cantidad de km de infraestructura ciclista planeados)*100</t>
  </si>
  <si>
    <t>Porcentaje de informes elaborados sobre el seguimiento a la Estrategia de Movilidad en Bicicleta</t>
  </si>
  <si>
    <t>(Cantidad de informes elaborados / Cantidad de informes programados )*100</t>
  </si>
  <si>
    <t>Porcentaje de km lineales proyectados de corredores verdes y/o calles completas</t>
  </si>
  <si>
    <t>(Cantidad de kilómetros elaborados / Cantidad de kilómetros programados)*100</t>
  </si>
  <si>
    <t xml:space="preserve">Porcentaje de metros cuadrados de área verde proyectada recuperada </t>
  </si>
  <si>
    <t>(Cantidad de metros proyectados / Cantidad de metros programados)*100</t>
  </si>
  <si>
    <t>Porcentaje de proyectos realizados para la rehabilitación y recuperación de espacio público</t>
  </si>
  <si>
    <t>(Cantidad de proyectos realizados  / cantidad proyetos  planeados )*100</t>
  </si>
  <si>
    <t>Porcentaje de biciestacionamientos instalados</t>
  </si>
  <si>
    <t>(Cantidad  de biciestacionamientos instalados  / cantidad  de  biciestacionamientos planeados )*100</t>
  </si>
  <si>
    <t>Porcentaje de usuarios capacitados en la biciescuela</t>
  </si>
  <si>
    <t>(Cantidad de usuarios capacitados  / cantidad de usuarios capacitados planeado)*100</t>
  </si>
  <si>
    <t>Porcentaje de negocios biciamigables inscritos</t>
  </si>
  <si>
    <t>(Cantidad de negocios inscritos  / cantidad de negocios inscritos planeado )*100</t>
  </si>
  <si>
    <t>Desarrollo Verde</t>
  </si>
  <si>
    <t>Porcentaje de acciones de adaptación y mitigación realizadas</t>
  </si>
  <si>
    <t>(Número de acciones de adaptación y mitigación realizadas / Número de acciones de adaptación y mitigaciónes planeadas) * 100</t>
  </si>
  <si>
    <t xml:space="preserve">Porcentaje de líneas de acción en ejecución para la acción climática. </t>
  </si>
  <si>
    <t>(Número de líneas de acción ejecutadas / número de líneas de acción programadas)×100</t>
  </si>
  <si>
    <t>Porcentaje de intervenciones en ejecución que contrarrestren la contaminación visual y del aire</t>
  </si>
  <si>
    <t>(Número de intervenciones ejecutadas / número de intervenciones programadas)×100</t>
  </si>
  <si>
    <t>Porcentaje de inventarios de emisiones elaborados</t>
  </si>
  <si>
    <t>(Cantidad de inventarios elaborados / Cantidad de inventarios planeados) * 100</t>
  </si>
  <si>
    <t>Porcentaje de medidores de calidad del aire instalados</t>
  </si>
  <si>
    <t>(Número de medidores instalados/Número total de medidores enlistados)×100</t>
  </si>
  <si>
    <t>Porcentaje de intervenciones que mejoren la cultura del uso del agua en Monterrey</t>
  </si>
  <si>
    <t>(Número de intervenciones de cultura de agua realizadas/Número total de intervenciones de cultura de agua enlistadas)×100</t>
  </si>
  <si>
    <t>Porcentaje de campañas de comunicación ejecutadas sobre el uso alternativo del agua</t>
  </si>
  <si>
    <t>(Número de campañas ejecutadas/Número total de campañas enlistadas)×100</t>
  </si>
  <si>
    <t>Porcentaje de sistemas de aprovechamiento, captación o tratamiento de agua de lluvia instalados.</t>
  </si>
  <si>
    <t>(Número de sistemas instalados/Número total de sistemas enlistados)×100</t>
  </si>
  <si>
    <t>Porcentaje de intervenciones que incrementen el área verde en Monterrey y preserven las ya existentes.</t>
  </si>
  <si>
    <t>(Número de intervenciones que incrementen el área verde realizadas/Número total de intervenciones que incrementen el área verde enlistadas)×100</t>
  </si>
  <si>
    <t>Porcentaje de regulaciones de protección ambiental realizadas</t>
  </si>
  <si>
    <t>(Número de regulaciones de proteccion ambiental realizadas/Número total de regulaciones de proteccion ambienta enlistadas)×100</t>
  </si>
  <si>
    <t>Porcentaje de estudios propuestos de Áreas Naturales Protegidas</t>
  </si>
  <si>
    <t>(Estudios de Áreas Naturales Protegidas propuestos/ Estudios de Áreas Naturales Protegidas planeados) * 100</t>
  </si>
  <si>
    <t>Porcentaje de gestiones realizadas para la creación de huertos urbanos</t>
  </si>
  <si>
    <t>(Gestiones de huertos urbanos realizadas/ gestiones de huertos urbanos solicitadas) * 100</t>
  </si>
  <si>
    <t>Porcentaje de intervenciones realizadas que disminuyan el uso intenso de energía provenientes de fuentes fósiles</t>
  </si>
  <si>
    <t>(Número de intervenciones en el uso intenso de energía realizadas/Número total de intervenciones en el uso intenso de energía enlistadas)×100</t>
  </si>
  <si>
    <t>Porcentaje de regulaciones o lineamientos realizados en materia de eficiencia energética realizadas</t>
  </si>
  <si>
    <t>(Número de regulaciones de eficiencia energética realizadas/Número total de regulaciones de eficiencia energética enlistadas)×100</t>
  </si>
  <si>
    <t>Porcentaje de programas realizados para la adopción de energía renovable en viviendas del municipio de Monterrey</t>
  </si>
  <si>
    <t>(Número de mecanismos para la adopcion de energia renovable realizados/Número total de mecanismos para la adopcion de energia renovable enlistados)×100</t>
  </si>
  <si>
    <t>Monterrey Cero Residuos</t>
  </si>
  <si>
    <t>(Número de RSU domiciliarios recuperados por los programas de MTY Cero Residuos/ Número de RSU domiciliarios generados en el Municipio de Monterrey/ ) x 100</t>
  </si>
  <si>
    <t>Porcentaje de reformas propuestas al reglamento de limpia</t>
  </si>
  <si>
    <t>(Número de reformas propuestas realizadas/Número de reformas propuestas planeadas) × 100</t>
  </si>
  <si>
    <t>Porcentaje de centros  creados para la recuperación de residuos sólidos urbanos</t>
  </si>
  <si>
    <t>(Número de centros creados/ Número de centros planeados) x 100</t>
  </si>
  <si>
    <t>(Número de documentos realizados/ Número de documentos planeados) x 100</t>
  </si>
  <si>
    <t>Porcentaje de talleres, pláticas  y eventos realizados para apovechamiento de residuos sólidos urbanos</t>
  </si>
  <si>
    <t>(Número de talleres, pláticas y eventos realizados/ Número de talleres, pláticas y eventos programados) x 100</t>
  </si>
  <si>
    <t>Porcentaje de manuales de Sostenibilidad creados</t>
  </si>
  <si>
    <t>(Número de manuales de Sostenibilidad creados/ Número de manuales de Sostenibilidad planeados) x 100</t>
  </si>
  <si>
    <t>Porcentaje de unidades administrativas (Direcciones) capacitadas con los manuales de sostenibilidad</t>
  </si>
  <si>
    <t>(Número de unidades capacitadas/Total de unidades planeadas) x 100</t>
  </si>
  <si>
    <t>Recuperación y mantenimiento integral de espacios públicos</t>
  </si>
  <si>
    <t>Porcentaje de encuestas con buena percepción por parte de la ciudadanía</t>
  </si>
  <si>
    <t>(Número de encuestas con buena percepción / número de encuestas aplicadas)*100</t>
  </si>
  <si>
    <t>Porcentaje de avance a los programas operativos</t>
  </si>
  <si>
    <t>Porcentaje de avance de las metas estratégicas planeadas de los Programas : Mantenimiento de áreas verdes, Programa de limpia en el Primer Cuadro y  limpieza de pluvial.</t>
  </si>
  <si>
    <t>(Sumatoria de porcentaje de avance de actividades realizado / Sumatoria de la meta de actividades programada)*100</t>
  </si>
  <si>
    <t xml:space="preserve">Porcentaje de m2 intervenidos de mantenimiento de parques y áreas verdes </t>
  </si>
  <si>
    <t>(Total de m2 de mantenimiento intervenidos/Total de m2 asignados para su mantenimiento)*100</t>
  </si>
  <si>
    <t>228- Informe trabajos IMU proveedor</t>
  </si>
  <si>
    <t>Porcentaje de registros del sistema pluvial con mantenimiento</t>
  </si>
  <si>
    <t>(Número de registros realizados/número de registros planeados)100</t>
  </si>
  <si>
    <t>230.-Trabajos Hidrojet</t>
  </si>
  <si>
    <t>Porcentaje de avance a los programas de mantenimiento integral</t>
  </si>
  <si>
    <t>(Sumatoria de porcentaje de avance de actividades realizado / Sumatoria de la meta de actividades programadas)*100</t>
  </si>
  <si>
    <t>Porcentaje de operativos realizados por medio del programa Ahora Vamos Juntos</t>
  </si>
  <si>
    <t>(Número de operativos realizados/número de operativos planeados)*100</t>
  </si>
  <si>
    <t>232.-Presentaciones AVJ</t>
  </si>
  <si>
    <t>Porcentaje de reportes de luminarias atendidos</t>
  </si>
  <si>
    <t>(Número de reportes atendidos/número de reportes solicitados)*100</t>
  </si>
  <si>
    <t>233.-base de datos AP</t>
  </si>
  <si>
    <t>Porcentaje de parques rehabilitados de manera funcional</t>
  </si>
  <si>
    <t>Porcentaje de superficie de rodamiento en m2 atendido al interior de las colonias</t>
  </si>
  <si>
    <t>(Metros cuadrados de mantenimiento realizados/total de metros cuadrados planeados)*100</t>
  </si>
  <si>
    <t>Fideicomiso de Mantenimiento Monterrey</t>
  </si>
  <si>
    <t>Porcentaje de población que reconoce a la ciudad de Monterrey como una ciudad sostenible, sustentable, segura, accecible e inclusiva</t>
  </si>
  <si>
    <t>Porcentaje de planes ejecutivos realizados</t>
  </si>
  <si>
    <t xml:space="preserve">
(Número de planes realizados/Total planes programados)*100</t>
  </si>
  <si>
    <t>Porcentaje de avance de los programas de espacios públicos y equipamiento urbano</t>
  </si>
  <si>
    <t xml:space="preserve">
(Avance realizado a los programas/avance programado a los programas)*100</t>
  </si>
  <si>
    <t xml:space="preserve">
Porcentaje de avance al documento de planeación del proyecto equipamiento urbano </t>
  </si>
  <si>
    <t xml:space="preserve">
(Avance realizado al documento/avance programado al documento)*100</t>
  </si>
  <si>
    <t>Porcentaje de avance al documento de planeación del proyecto de espacios públicos de en óptimas condiciones</t>
  </si>
  <si>
    <t>Porcentaje de avance de los programas de infraestructura y entorno urbano</t>
  </si>
  <si>
    <t>Porcentaje de avance al documento de planeación del proyecto de habilitación de calles completas</t>
  </si>
  <si>
    <t>Porcentaje de avance del estudio técnico-económico para el soterramiento de cableado</t>
  </si>
  <si>
    <t>Porcentaje de avance de los programas de un entorno limpio y ecológico</t>
  </si>
  <si>
    <t>Porcentaje de avance al documento de planeación del proyecto de limpieza en la ciudad</t>
  </si>
  <si>
    <t>Porcentaje de avance al documento de planeación del proyecto de reforestación</t>
  </si>
  <si>
    <t>Planeación urbana y gestión estratégica</t>
  </si>
  <si>
    <t>Porcentaje de avance en la implementación de instrumentos de planeación urbana y gestión estratégica</t>
  </si>
  <si>
    <t>(Suma de proyectos implementados / Suma de proyectos por implementar)*100</t>
  </si>
  <si>
    <t>Porcentaje de avance en la elaboración de instrumentos de planeación urbana y gestión estratégica a tráves de proyectos sostenibles</t>
  </si>
  <si>
    <t>(Sumatoria de porcentaje de avance de componentes realizado / Número de componentes)</t>
  </si>
  <si>
    <t>Porcentaje de avance en la elaboración de instrumento de planeación estratégica a largo plazo y consolidación del Centro de Inteligencia Territorial</t>
  </si>
  <si>
    <t>(Sumatoria de porcentaje de avance de actividades realizado / Suma de la meta de actividades)*100</t>
  </si>
  <si>
    <t>Porcentaje de avance en la elaboración de Plan Estratégico Monterrey 2040</t>
  </si>
  <si>
    <t>(Avance real / Avance programado)*100</t>
  </si>
  <si>
    <t>Porcentaje de avance en la consolidación del Centro de Inteligencia Territorial</t>
  </si>
  <si>
    <t xml:space="preserve">Porcentaje de avance en la actualización de instrumentos de gestión urbana orientados a estrategias de movilidad sustentable y resiliencia urbana </t>
  </si>
  <si>
    <t>Porcentaje de avance en la elaboración del Plan de Desarrollo Urbano 2040  y actualización de reglamentos</t>
  </si>
  <si>
    <t>Porcentaje de avance en la elaboración del  Plan de Resiliencia Urbana</t>
  </si>
  <si>
    <t>Porcentaje de avance en la elaboración de planes de reactivación y regeneración urbana</t>
  </si>
  <si>
    <t>Porcentaje de avance en la elaboración del Plan Estratégico "Monterrey Centro Metropolitano"</t>
  </si>
  <si>
    <t>Porcentaje de avance en la elaboración del Plan de recuperación sociourbana de barrios tradicionales</t>
  </si>
  <si>
    <t>Porcentaje de avance en la elaboración de Estudio de vacíos y mecanismo (s) para su aprovechamiento</t>
  </si>
  <si>
    <t xml:space="preserve">Porcentaje de avance en la elaboración de proyectos de espacio público sostenible, de movilidad segura e incluyente, así como al combate de la crisis climática </t>
  </si>
  <si>
    <t>Porcentaje de avance en la elaboración de diseño de sistema y modelo de centralidades urbanas</t>
  </si>
  <si>
    <t>Porcentaje de avance en la consolidación de los Distritos Estratégicos</t>
  </si>
  <si>
    <t xml:space="preserve">Porcentaje de avance en la elaboración del diseño de Sistema de Parques </t>
  </si>
  <si>
    <t>Porcentaje de avance en la elaboración de diseño de corredores verdes</t>
  </si>
  <si>
    <t>Planeación, Promoción y Supervisión de Obras</t>
  </si>
  <si>
    <t>(Número de actas de entrega recepción aceptadas / Número de obras terminadas )*100</t>
  </si>
  <si>
    <t>Porcentaje de avance en la elaboración del Programa de Obras Públicas Proyectadas.</t>
  </si>
  <si>
    <t xml:space="preserve">(Avance realizado del Programa de Obra Pública / Avance programado del Programa de Obras Públicas ) *100 </t>
  </si>
  <si>
    <t>(Número de actas de Comité de Obra / Número de obras contratadas)*100</t>
  </si>
  <si>
    <t>Porcentaje de reuniones de trabajo junto a los vecinos durante la ejecucción de una Obra.</t>
  </si>
  <si>
    <t>(Número de reuniones de trabajo realizadas / Nuevo de reuniones de trabajo solicitadas )*100</t>
  </si>
  <si>
    <t>Porcentaje de obras ejecutadas con promoción y difusión de alcance.</t>
  </si>
  <si>
    <t>(Número de obras difundidas / Total de obras en ejecución)*100</t>
  </si>
  <si>
    <t>Porcentaje de dictamenes elaborados para Obra Pública.</t>
  </si>
  <si>
    <t>(Número de Dictamenes Técnicos elaborados / Número de obras ejecutadas )*100</t>
  </si>
  <si>
    <t>Porcentaje de peticiones ciudadanas con visita tecnica campo.</t>
  </si>
  <si>
    <t>(Total de visitas realizadas en campo / Número de solicitudes de Obra recibidas)*100</t>
  </si>
  <si>
    <t>FDT</t>
  </si>
  <si>
    <t>Fideicomiso Distrito Tec</t>
  </si>
  <si>
    <t>(Número de proyectos aprobados / Número de proyectos contratados)*100</t>
  </si>
  <si>
    <t>Proyecto de mejora</t>
  </si>
  <si>
    <t>Contrato de Obra</t>
  </si>
  <si>
    <t>Bítacora de obra</t>
  </si>
  <si>
    <t>Tabla comparativa de avances</t>
  </si>
  <si>
    <t>Atención Integral contra la pobreza</t>
  </si>
  <si>
    <t>Porcentaje de servicios otorgados para la atención de carencias sociales brindados a personas del municipio de Monterrey en situación de pobreza, pobreza extrema y/o situación de  vulnerabilidad.</t>
  </si>
  <si>
    <t>(Total de servicios proporcionados/total de servicios solicitados)x100</t>
  </si>
  <si>
    <t>Porcentaje de personas que accedieron a servicios sociales</t>
  </si>
  <si>
    <t>(Total de personas que accedieron a servicios sociales /Total de perspnas que solicitaron acceso a servicios sociales) x100</t>
  </si>
  <si>
    <t>Porcentaje de personas que consideran satisfactorio o muy satisfactorio los servicios acercados</t>
  </si>
  <si>
    <t>(Total de personas satisfechas con los servicios acercados/Total de personas atendidas en relación a los servicios acercados) x 100</t>
  </si>
  <si>
    <t>Porcentaje de personas que recibieron servicios de salud con atención cercana o en su domicilio</t>
  </si>
  <si>
    <t>(Total de personas que recibieron servicios de salud cerca o en su domicilio/Total de personas que requirieron atención) x 100</t>
  </si>
  <si>
    <t>Promedio de calificación que se otorga al trámite de beca</t>
  </si>
  <si>
    <t xml:space="preserve">(Promedio de calificación otorgada al trámite de beca/Total de personas que calificaron el trámite de beca) </t>
  </si>
  <si>
    <t>Tasa de variación de jóvenes del municipio de Monterrey que accedieron a una beca por primera vez</t>
  </si>
  <si>
    <t>[(Total de jóvenes de nivel medio superior y superior que accedieron a una beca por primera vez en el período 2023/Total de jóvenes de nivel medio superior y superior que accedieron a una beca por primera vez en el período 2022) -1) x 100</t>
  </si>
  <si>
    <t>Porcentaje de jóvenes del municipio de Monterrey que renovaron una beca</t>
  </si>
  <si>
    <t>(Total de jóvenes que renovaron una beca/Total de jóvenes que accedieron a una beca por primera vez)x100</t>
  </si>
  <si>
    <t>Porcentaje  de personas en situación de vulnerabilidad que acceden a servicios de atención de primer nivel</t>
  </si>
  <si>
    <t>(Total de personas en situación de vulnerabilidad que accedieron a servicios de primer nivel/Total de personas en situación de vulnerabilidad identificadas) x100</t>
  </si>
  <si>
    <t>Porcentaje de brigadas realizadas para personas en situación de vulnerabilidad</t>
  </si>
  <si>
    <t>(Total de brigadas realizadas/Total de brigadas programadas)x100</t>
  </si>
  <si>
    <t>Porcentaje de carencias sociales vinculadas</t>
  </si>
  <si>
    <t>(Total de carencias sociales vinculadas/Total de carencias sociales identificadas)*100</t>
  </si>
  <si>
    <t>Porcentaje de personas identificadas con dos o más carencias sociales</t>
  </si>
  <si>
    <t xml:space="preserve">(Total de personas identificadas con dos o más carencias sociales/Total de personas encuestadas)*100
</t>
  </si>
  <si>
    <t>Porcentaje de solicitudes para realización de jornadas de atención emergente a carencias sociales atendidas.</t>
  </si>
  <si>
    <t>(Total de solicitudes para la realización de jornadas de atención emergente atendidas/Total de solicitudes para la realización de jornadas de atención)*100</t>
  </si>
  <si>
    <t>Bienestar Animal</t>
  </si>
  <si>
    <t>Tasa de variación de perros y gatos esterilizados</t>
  </si>
  <si>
    <t>[(Total de perros y gatos esterilizados en el período 2023/Total de perros y gatos esterilizados en el período 2022) -1)] x 100</t>
  </si>
  <si>
    <t>Tasa de variación de perros y gatos atendidos</t>
  </si>
  <si>
    <t>[(Número de animales atendidos en 2023 / Número de animales atendidos en 2022)-1]x 100</t>
  </si>
  <si>
    <t>Tasa de variación de adopciones consolidadas</t>
  </si>
  <si>
    <t>[(Total de adopciones consolidadas en el período 2023/Total de adopciones consolidadas en el período 2022)-1]x 100</t>
  </si>
  <si>
    <t>Porcentaje de candidatos/as aptas para adoptar perros o gatos</t>
  </si>
  <si>
    <t>(Total de candidatos/as aptas para adoptar/Total de candidatos/as identificados en las entrevistas)x 100</t>
  </si>
  <si>
    <t>Porcentaje de ferias realizadas para realizar el proceso de adopción de perros y gatos en situacion de calle</t>
  </si>
  <si>
    <t>(Total de ferias realizadas / Total de ferias programadas)x100</t>
  </si>
  <si>
    <t>Porcentaje de personas que se encuentran satisfechas con los servicios de esterilización  de perros y gatos</t>
  </si>
  <si>
    <t>(Total de personas que consideraron satisfactorios o muy satisfactorios los servicios de esterilización/ Total de personas que contestaron la encuesta de satisfacción) x 100</t>
  </si>
  <si>
    <t>Porcentaje de esterilizaciones realizadas en el centro de salud animal y centro de bienestar animal</t>
  </si>
  <si>
    <t>(Total de esterilizaciones realizadas en centros / Total de esterilizaciones programadas en centros)x100</t>
  </si>
  <si>
    <t>Porcentaje de esterilizaciones realizadas en perros y gatos</t>
  </si>
  <si>
    <t>(Total de esterilizaciones realizadas en brigadas / Total de esterilizaciones realizadas en brigadas programadas)x100</t>
  </si>
  <si>
    <t>Tasa de variación de servicios de salud otorgados a la ciudadanía para sus animales de compañía</t>
  </si>
  <si>
    <t>[(Número de servicios otorgados en el período 2023/Número de servicios otorgados en el período 2022)-1] x 100</t>
  </si>
  <si>
    <t>Tasa de variación de personas beneficiadas con servicios de salud veterinaria para sus animales de compañía</t>
  </si>
  <si>
    <t>[(Total de personas beneficiadas 2023/Total de personas beneficiadas 2022)-1]x 100</t>
  </si>
  <si>
    <t xml:space="preserve">Promoción e Impulso al Desarrollo Cultural </t>
  </si>
  <si>
    <t>Tasa de variación de personas que accedieron a bienes y/o servicios culturales  y/o artísticos</t>
  </si>
  <si>
    <t>[(Total de personas que accedieron a bienes y/o servicios culturales en el período 2023/Total de personas que accedieron a bienes y/o servicios culturales en el período 2022) -1) x 100</t>
  </si>
  <si>
    <t>Porcentaje de personas que participaron en las actividades culturales respecto de la población objetivo</t>
  </si>
  <si>
    <t>(Total de personas que participaron al menos en una actividad en el período 2023/Total de población objetivo)x100</t>
  </si>
  <si>
    <t xml:space="preserve">Porcentaje de personas que consideran satisfactorio y muy satisfactorio el servicio de  actividades  artísticas y culturales realizadas </t>
  </si>
  <si>
    <t>(Total de personas que consideraron el servicio de actividades  como muy satisfactorio o satisfactorio / Total de personas que contestaron la encuesta de satisfacción) x 100</t>
  </si>
  <si>
    <t>Promedio de personas que asistieron a eventos en fomento a la historia, tradiciones y costumbres de Monterrey</t>
  </si>
  <si>
    <t>(Total de personas que asistieron a eventos/Total de eventos realizados)</t>
  </si>
  <si>
    <t xml:space="preserve">Promedio de personas que asistieron a presentaciones artísticas </t>
  </si>
  <si>
    <t>(Promedio de personas que asistieron a presentaciones artísticas/Total de presentaciones artísticas realizadas)</t>
  </si>
  <si>
    <t>Porcentaje de personas que se encuentran satisfechas con los talleres artísticos</t>
  </si>
  <si>
    <t>(Total de personas que consideraron los talleres artísticos satisfactorios o muy satisfactorios/ Total de personas que contestaron la encuesta de satisfacción) x 100</t>
  </si>
  <si>
    <t>Porcentaje de personas que participaron en los cierres de ciclo</t>
  </si>
  <si>
    <t>(Total de personas que participaron en el cierre de ciclo / Total de personas que acudieron a los distintos talleres artísticos) x 100</t>
  </si>
  <si>
    <t>Promoción e Impulso al Deporte y la Recreación</t>
  </si>
  <si>
    <t xml:space="preserve">Tasa de variación de personas de 6 años y más que realizan actividad física </t>
  </si>
  <si>
    <t>[(Total de personas de 6 años y más recurrentes que realizaron actividades físicas, recreativas, deportivas y competitivas en el año 2023/Total de personas de 6 años y más que realizaron actividades físicas, recreativas, deportivas y competitivas en el año 2022) -1]x100</t>
  </si>
  <si>
    <t xml:space="preserve">Tasa de variación del número de personas que practicaron alguna actividad deportiva, recreativa o competitiva </t>
  </si>
  <si>
    <t>((Total de personas de 6 años y más que practicaron alguna actividad deportiva, recreativa o competitiva en el período 2023/ Total de personas de 6 años y más que practicaron alguna actividad deportiva, recreativa o competitiva en el período 2022) -1)*100</t>
  </si>
  <si>
    <t>Porcentaje de personas satisfechas y muy satisfechas con los servicios brindados en academias deportivas</t>
  </si>
  <si>
    <t>(Porcentaje de personas satisfechas y muy satisfechas/Total de personas encuestadas)x100</t>
  </si>
  <si>
    <t>Tasa de variación de niños, niñas y jóvenes que representaron al municipio de Monterrey en diferentes categorías competitivas</t>
  </si>
  <si>
    <t xml:space="preserve">Porcentaje de niñas, niños y jóvenes identificados con habilidades competitivas que se encuentran en proceso de desarrollo
</t>
  </si>
  <si>
    <t>(Total de niños, niñas y jóvenes en proceso de desarrollos/Total de deportistas identificados con habilidades competitivas) *100</t>
  </si>
  <si>
    <t>(Total de servicios deportivos y recreativos otorgados a las personas beneficiadas de grupos específicos/Total de servicios requeridos) x 100</t>
  </si>
  <si>
    <t>Salud Contigo</t>
  </si>
  <si>
    <t>Porcentaje de personas con prevalencia de enfermedades crónico-degenerativas y enfermedades periodontales</t>
  </si>
  <si>
    <t>(Total de personas atendidas con enfermedades crónico-degenerativas y enfermedades periodontales /Total de personas detectadas con enfermedades crónico-degenerativas y enfermedades periodontales)x100</t>
  </si>
  <si>
    <t xml:space="preserve">Porcentaje de personas con detecciones oportundas e informadas </t>
  </si>
  <si>
    <t>(Total de personas con detecciones oportunas e informadas/Total de personas atendidas)*100</t>
  </si>
  <si>
    <t>Tasa de variación del número de los servicios otorgados a mujeres, personas menstruantes, con capacidad de gestar y LGBTTTIQ+</t>
  </si>
  <si>
    <t>[(Número de servicios en salud preventiva y participativa otorgados en el período 2023/Número de servicios en salud preventiva y participativa otorgados en el  período 2022) -1) x 100</t>
  </si>
  <si>
    <t>Porcentaje de personas beneficiarias que evalúan satisfactoriamente los servicios otorgados</t>
  </si>
  <si>
    <t>(Número de personas beneficiarias que evalúan satisfactoriamente los servicios otorgados; consultas especializadas/Total de personas beneficiarias con los servicios otorgados; consultas especializadas)x100</t>
  </si>
  <si>
    <t xml:space="preserve">Porcentaje servicios de atención preventiva otorgados </t>
  </si>
  <si>
    <t>(Total de servicios otorgados a las personas beneficiadas en acciones dirigidas a la comunidad/Total de población objetivo) x 100</t>
  </si>
  <si>
    <t>Porcentaje de personas de 20 años y más notificadas con una detección de diabetes mellitus</t>
  </si>
  <si>
    <t>(Total de personas notificadas/ Total de personas detectadas)*100</t>
  </si>
  <si>
    <t>Porcentaje de personas de 20 años y más notificadas con una detección de hipertensión arterial</t>
  </si>
  <si>
    <t>Porcentaje de servicios de salud bucal otorgados</t>
  </si>
  <si>
    <t>(Total de servicios otorgados en salud bucal/Total de servicios solicitados) x 100</t>
  </si>
  <si>
    <t>Promedio de aprendizaje de infancias, jóvenes y adultos sobre hábitos de higiene bucal</t>
  </si>
  <si>
    <t>(Suma de puntuación final/Total de personas que participaron)x100</t>
  </si>
  <si>
    <t>Porcentaje de personas notificadas con detección de caries y/o enfermedades periodontales</t>
  </si>
  <si>
    <t>(Total de personas notificadas con detección de caries y/o enfermedades periodontales/Número de personas a las que se les realizaron revisiones bucales)</t>
  </si>
  <si>
    <t>Salud mental y adicciones</t>
  </si>
  <si>
    <t>Porcentaje de personas detectadas con trastornos de salud mental y adicciones canalizadas y/o atendidas</t>
  </si>
  <si>
    <t>(Total de personas detectadas con trastornos de salud mental y/o adicciones canalizadas y/o atendidas /Total de personas detectadas)x100</t>
  </si>
  <si>
    <t>Porcentaje de personas que recibieron servicios de primer nivel en salud mental y adicciones</t>
  </si>
  <si>
    <t>(Total de personas atendidas/Total de población objetivo) x 100</t>
  </si>
  <si>
    <t xml:space="preserve">Porcentaje de población que permaneció en los espacios de reflexión </t>
  </si>
  <si>
    <t>(Total de población que permaneció/Total de población objetivo) x 100</t>
  </si>
  <si>
    <t>Porcentaje servicios de prevención en salud mental de primer nivel otorgados</t>
  </si>
  <si>
    <t>(Total de servicios de prevención otorgados/Total de población objetivo)x 100</t>
  </si>
  <si>
    <t xml:space="preserve">Promedio de conocimientos adquiridos para la salud mental </t>
  </si>
  <si>
    <t>(Suma de Puntuación final de las personas que concluyeron/Total de personas que concluyeron)</t>
  </si>
  <si>
    <t>Porcentaje de servicios otorgados para la prevención de adicciones</t>
  </si>
  <si>
    <t>(Total de servicios de prevención otorgados / Total de servicios solicitados y/o identificados)x 100</t>
  </si>
  <si>
    <t>Promedio de conocimientos adquiridos para la prevención de adicciones</t>
  </si>
  <si>
    <t xml:space="preserve">Actividad </t>
  </si>
  <si>
    <t xml:space="preserve">Porcentaje de acciones de cooperación realizadas para promover la participación  </t>
  </si>
  <si>
    <t>(Porcentaje de acciones de cooperación realizadas/Porcentaje de acciones de cooperación solicitadas y/o detectadas)  x 100</t>
  </si>
  <si>
    <t>Monterrey Contigo "Ahora nos cuidamos Juntas y Juntos"</t>
  </si>
  <si>
    <t>Promedio de personas beneficiarias del programa Monterrey Contigo: ahora nos ciudamos juntas y juntos, para la atención de sus necesidades sociales</t>
  </si>
  <si>
    <t>(Cantidad de personas que asisten a las actividades realizadas y/o servicios oefrtados/Total de actividades realizadas)</t>
  </si>
  <si>
    <t>Porcentaje de gestiones efectivas realizadas</t>
  </si>
  <si>
    <t>(Total de gestiones efectivas realizadas/total de gestiones realizadas)x100</t>
  </si>
  <si>
    <t>Promedio de calificación que se le otorga a los servicios acercados mediante ferias de servicios y macroferias</t>
  </si>
  <si>
    <t>(Suma de calificaciones otorgadas a los servicios acercados/ Total de personas encuestadas)x100</t>
  </si>
  <si>
    <t xml:space="preserve">[(Número de actores estratégicos en el período 2023/Número de actores estratégicos en el período 2022) -1]x100
</t>
  </si>
  <si>
    <t xml:space="preserve">Modelo Integral de Atención a la Primera Infancia </t>
  </si>
  <si>
    <t>Porcentaje de infancias que desarrollaron habilidades en distintas áreas del desarrollo temprano</t>
  </si>
  <si>
    <t>(Total de infancias que desarrollaron habilidades/Total de infancias beneficiadas)*100</t>
  </si>
  <si>
    <t>Tasa de variación de infancias  y sus personas cuidadoras que accedieron a los servicios del  Modelo de Atención Integral a la Primera Infancia</t>
  </si>
  <si>
    <t>[(Total de infancias y sus personas cuidadoras beneficiadas en el 2023/Total de infancias que beneficiadas en el 2022)-1]x100</t>
  </si>
  <si>
    <t>Porcentaje de personas cuidadoras que evaluaron como muy satisfactoria y satisfactoria la capacitación</t>
  </si>
  <si>
    <t>(Total de personas cuidadoras que evaluaron como muy satisfactoria y satisfactoria la capacitación/Total de personas cuidadoras capacitadas)x100</t>
  </si>
  <si>
    <t>Porcentaje de personas cuidadoras que asistieron al menos a dos sesiones de las capacitaciones realizados</t>
  </si>
  <si>
    <t>(Total de personas cuidadoras que asistieron a dos sesiones/Total de personas cuidadoras que asistieron a las capacitaciones)x100</t>
  </si>
  <si>
    <t>Tasa de variación de infancias y sus personas cuidadoras que participaron en distintas actividades</t>
  </si>
  <si>
    <t>[(Total de infancias y sus personas cuidadoras que participaron en actividades en el período 2023/Total de infancias y sus personas cuidadoras que participaron en actividades en el período 2022)-1]x100</t>
  </si>
  <si>
    <t>Porcentaje de servicios de atención brindados a las infancias y personas cuidadoras</t>
  </si>
  <si>
    <t>(Total de servicios otorgados/Total de servicios solicitados)x100</t>
  </si>
  <si>
    <t>Porcentaje de infancias de 0 a 5 años con sus personas cuidadoras que accedieron a servicios en materia de Salud, Bienestar y Protección</t>
  </si>
  <si>
    <t>(Total de personas beneficiadas/Total de personas que solicitaron los servicios)x100</t>
  </si>
  <si>
    <t>Porcentaje de infancias de 0 a 5 años con sus personas cuidadoras que accedieron a servicios en materia de Educación y Cuidados</t>
  </si>
  <si>
    <t>Juntas y juntos por tu escuela</t>
  </si>
  <si>
    <t xml:space="preserve">Promedio de calificación sobre las capacidades y/o habilidades  del desarrollo educativo fortalecidas en las infancias y juventudes </t>
  </si>
  <si>
    <t>[(+) Sumatoria de los resultados/Total de alumnos)]</t>
  </si>
  <si>
    <t>Porcentaje de infancias y juventudes, beneficiadas con el programa Juntas y Juntos por tu Escuela</t>
  </si>
  <si>
    <t>(Total de infancias y juventudes beneficiadas/Total de población objetivo)*100</t>
  </si>
  <si>
    <t>Porcentaje de infancias y juventudes que reciben servicios que abonen a su desarrollo educativo a partir de vincular  a  directoras y directores de escuelas públicas de educación básica del municipio de Monterrey con actores estratégicos.</t>
  </si>
  <si>
    <t xml:space="preserve">Porcentaje de encuentros realizados entre escuelas públicas de educación básica con actores que abonen al desarrollo educativo de las infancias y juventudes.  </t>
  </si>
  <si>
    <t>(Total de encuentros realizados entre escuelas públicas de educación básica con actores clave/ total de encuentros solicitados) *100</t>
  </si>
  <si>
    <t>Porcentaje de brigadas de limpieza y mantenimiento realizadas</t>
  </si>
  <si>
    <t>(Total de brigadas de limpieza y mantenimiento realizadas/Total de brigadas de limpieza y mantenimiento programadas)x100</t>
  </si>
  <si>
    <t>Porcentaje de personas que se encuentran muy satisfechas y satisfechas con los servicios otorgados en las bibliotecas municipales</t>
  </si>
  <si>
    <t>(Total de personas satisfechas y muy satisfechas con los servicios/Total de personas que accedieron a servicios para el fortalecimiento del desarrollo educativo)x100</t>
  </si>
  <si>
    <t>Porcentaje de infancias y juventudes que acceden a servicios en los Espacios Aprende Monterrey respecto de la población objetivo</t>
  </si>
  <si>
    <t>(Total de infancias y juventudes que accedieron a servicios en los Espacios Aprende Monterrey/Total de infancias y juventudes que solicitaron servicios)x100</t>
  </si>
  <si>
    <t>Porcentaje de juventudes e infancias que desarrollaron competencias lectoras</t>
  </si>
  <si>
    <t>(Total de infancias y juventudes que desarrollaron competencias lectoras/Total de infancias y juventudes que participaron en las actividades de promoción de lectura)x100</t>
  </si>
  <si>
    <t>Transversalizando la igualdad sustantiva  y perspectiva de género para el desarrollo humano</t>
  </si>
  <si>
    <t xml:space="preserve">Porcentaje de personas ciudadanas que percibieron un trato digno e igualitario </t>
  </si>
  <si>
    <t>(Total de personas que percibieron un trato digno e igualitario/Total de personas encuestadas)x100</t>
  </si>
  <si>
    <t>Tasa de variación de personas servidoras públicas de la Administración Pública de Monterrey que participaron en las actividades desarrolladas por el programa Transversalizando la igualdad sustantiva y perspectiva de género para el desarrollo humano</t>
  </si>
  <si>
    <t>[(Número total de personas servidoras públicas que cuentan con conocimiento y aprendizaje sobre perspectiva de género e igualdad sustantiva a 2023 / número total de personas servidoras públicas que cuentan con conocimiento y aprendizaje sobre perspectiva de género e igualdad sustantiva a 2022)-1]x 100</t>
  </si>
  <si>
    <t>Porcentaje de personas servidoras públicas de Monterrey que cuentan con calificación aprobatoria sobre la aplicación de los Sistemas Municipales de Cuidados para la función pública</t>
  </si>
  <si>
    <t>(Total de personas servidoras públicas con calificación aprobatoria/Total de personas que respondieron el cuestionario de conocimientos)x100</t>
  </si>
  <si>
    <t>Porcentaje de personas servidoras públicas de Monterrey que concluyeron el módulo de conocimientos básicos sobre Derechos Humanos</t>
  </si>
  <si>
    <t>(Total de personas servidoras públicas que concluyeron el módulo de conocimientos básicos sobre Derechos Humanos/Total de personas servidoras públicas que se registraron al modulo)x100</t>
  </si>
  <si>
    <t>Porcentaje de personas servidoras públicas que concluyeron las sesiones de capacitación en la que se compartan herramientas prácticas para la implementación de acciones desde un enfoque en Derechos Humanos</t>
  </si>
  <si>
    <t>(Total de personas servidoras públicas que concluyeron la capacitación/Total de personas servidoras públicas que se registraron para la capacitación)x100</t>
  </si>
  <si>
    <t>Porcentaje de personas satisfechas y muy satisfechas con las medidas enfocadas a la corresponsabilidad en la vida laboral, familiar y personal</t>
  </si>
  <si>
    <t>(Total de personas servidoras públicas satisfechas y muy satisfechas/Total de personas servidoras públicas encuestadas)x100</t>
  </si>
  <si>
    <t>Tasa de variación de las personas servidoras públicas que accedieron a las medidas enfocadas a la corresponsabilidad en la vida laboral, familiar y personal con igualdad de oportunidades en la Administración Pública Municipal en el último año</t>
  </si>
  <si>
    <t>[(Número de personas personas servidoras públicas que accedieron a las medidas enfocadas 2023 / número de personas servidoras públicas que accedieron a las medidas enfocadas 2022)-1]x 100</t>
  </si>
  <si>
    <t xml:space="preserve">Porcentaje de personas servidoras públicas que participaron en las actividades socioculturales, talleres y charlas </t>
  </si>
  <si>
    <t>(Total de personas servidoras públicas que participaron en las actividades/Total de población objetivo)x100</t>
  </si>
  <si>
    <t>Atención a Personas Adultas Mayores</t>
  </si>
  <si>
    <t xml:space="preserve">Porcentaje de personas adultas mayores atendidas </t>
  </si>
  <si>
    <t>(Número de personas adultas mayores atendidas/ número de personas adultas mayores que solicitan la atención )*100</t>
  </si>
  <si>
    <t>Porcentaje de servicios otorgados a personas adultos mayores</t>
  </si>
  <si>
    <t>(Número de servicios otorgados a personas adultas mayores  / número de servicios solicitados por  personas adultas mayores  )*100</t>
  </si>
  <si>
    <t>Porcentaje de personas adultas mayores beneficiadas en contribuir a un envejecimiento activo y saludable</t>
  </si>
  <si>
    <r>
      <t>(Número de personas adultas mayores beneficiadas en contribuir a un envejecimiento activo y saludable/numero de personas beneficiada en contribuir a envejecimiento activo y saludable)* 100</t>
    </r>
    <r>
      <rPr>
        <sz val="12"/>
        <color rgb="FFFF0000"/>
        <rFont val="Calibri Light"/>
        <family val="2"/>
        <scheme val="major"/>
      </rPr>
      <t xml:space="preserve">
</t>
    </r>
  </si>
  <si>
    <t xml:space="preserve">Porcentaje de personas adultas mayores  beneficiados con apoyos asistencias </t>
  </si>
  <si>
    <t xml:space="preserve">(Número de personas adultas mayores beneficiadas /Número de personas adultas mayores que solicitan el apoyo) * 100 </t>
  </si>
  <si>
    <t>Porcentaje de personas</t>
  </si>
  <si>
    <t>Porcentaje de personas adultas mayores atendidas en las casa club</t>
  </si>
  <si>
    <t>Atendidas en las casa club</t>
  </si>
  <si>
    <t>Porcentaje de servicios otorgados a personas adultas mayores atendidas en las casa club</t>
  </si>
  <si>
    <t>(Número de servicios proporcionados en Casas Club del Adulto Mayor / Número de servicios solicitados en Casas Club del Adulto Mayor)* 100</t>
  </si>
  <si>
    <t xml:space="preserve"> Servicios otorgados en Casas Club</t>
  </si>
  <si>
    <t>Porcentaje de servicios a personas adultas mayores atendidas por riesgo o desamparo</t>
  </si>
  <si>
    <t>(Número de servicios otorgados/numero de servicios solicitados)* 100</t>
  </si>
  <si>
    <t>Porcentaje de servicios otorgados a usuarios del Hogar Nueva Esperanza</t>
  </si>
  <si>
    <t>(Número de servicios proporcionados en Hogar Nueva Esperanza / Número de servicios requeridos en Hogar Nueva Esperanza)* 100</t>
  </si>
  <si>
    <t>Servicios otorgados Hogar Nueva Esperanza</t>
  </si>
  <si>
    <t>Porcentaje de reportes atendidos de Personas Adultas Mayores</t>
  </si>
  <si>
    <t>(Número de reportes atendidos/ Número de reportes recibidos)* 100</t>
  </si>
  <si>
    <t>Porcentaje de reportes atendidos</t>
  </si>
  <si>
    <t>Asistencia Social y Alimentaria</t>
  </si>
  <si>
    <t>Porcentaje de personas en situación de vulnerabilidad sujetas de asistencia social  atendidas con raciones alimentarias, atencion a casos, nutricion y alerta roja</t>
  </si>
  <si>
    <t>(Número de personas beneficiadas/Número de personas solicitantes)*100</t>
  </si>
  <si>
    <t>Porcentaje de personas atendidas  en atencion a casos</t>
  </si>
  <si>
    <t>(Número total de personas beneficiadas con apoyos asistenciales /Número de personas solicitantes de apoyos asistenciales )*100</t>
  </si>
  <si>
    <t>Porcentaje de entrega de apoyos asistenciales</t>
  </si>
  <si>
    <t>(Número de apoyos asistenciales emergentes entregados/Número de apoyos asistenciales emergentes  solicitados) * 100</t>
  </si>
  <si>
    <t>Apoyos asistenciales</t>
  </si>
  <si>
    <t>Porcentaje de entrega de aparatos funcionales (sillas de ruedas, muletas, andadores, bastones, etc.)</t>
  </si>
  <si>
    <t>(Número de apoyos entregados/Número de apoyos solicitados) * 100</t>
  </si>
  <si>
    <t>Aparatos funcionales</t>
  </si>
  <si>
    <t>Porcentaje de personas beneficiadas con apoyo alimentario</t>
  </si>
  <si>
    <t>(Número de personas beneficiadas con apoyo alimentario / Número de personas solicitantes de apoyo alimentario) * 100</t>
  </si>
  <si>
    <t>Apoyo alimentario</t>
  </si>
  <si>
    <t>Porcentaje de visitas domiciliarias realizadas</t>
  </si>
  <si>
    <t>(Número de visitas domiciliarias realizadas/Número de visitas domiciliarias requeridas) * 100</t>
  </si>
  <si>
    <t>Visitas domiciliarias realizadas</t>
  </si>
  <si>
    <t>Porcentaje de personas asistidas con apoyos  por contingencias</t>
  </si>
  <si>
    <t>(Número de personas beneficiadas con apoyos asistenciales por contingencias / Número de personas solicitantes de apoyos por contingencias) * 100</t>
  </si>
  <si>
    <t>Apoyos  por contingencias</t>
  </si>
  <si>
    <t>Porcentaje de personas atendidas en el albergue temporal</t>
  </si>
  <si>
    <t>(Número total de personas atendidas en el albergue/Número de personas solicitantes de albergue)* 100</t>
  </si>
  <si>
    <t>Porcentaje de personas beneficiadas con préstamo de aparatos médicos y/o funcionales especializados</t>
  </si>
  <si>
    <t>(Número total de personas beneficiadas/Número de personas solicitantes de préstamo)* 100</t>
  </si>
  <si>
    <t>Porcentaje de préstamos de aparatos realizados</t>
  </si>
  <si>
    <t>(Número de aparatos médicos y/o funcionales especializados dados en préstamo/Número de solicitudes de préstamo de aparatos recibidas)*100</t>
  </si>
  <si>
    <t>Préstamos de aparatos realizados</t>
  </si>
  <si>
    <t>Porcentaje de peticiones de refrendo de préstamo de aparatos especializados procedentes</t>
  </si>
  <si>
    <t>(Número de peticiones de refrendo procedentes/Número de peticiones de refrendo recibidas) * 100</t>
  </si>
  <si>
    <t>Préstamo de aparatos especializados procedentes</t>
  </si>
  <si>
    <t>Porcentaje de personas beneficiadas con raciones alimentarias</t>
  </si>
  <si>
    <t>(Número total de personas atendidas con raciones de alimentos/Número de personas solicitantes)*100</t>
  </si>
  <si>
    <t>Porcentaje de raciones alimenticias otorgadas</t>
  </si>
  <si>
    <t>(Número de raciones  alimentarias otorgadas / Número de raciones alimentarias solicitado) * 100</t>
  </si>
  <si>
    <t>Raciones alimenticias otorgadas</t>
  </si>
  <si>
    <t>Porcentaje de pláticas de orientación alimentaria impartidas</t>
  </si>
  <si>
    <t>(Número de pláticas de orientación alimentaria realizadas / Número de pláticas de orientación alimentaria requeridas) * 100</t>
  </si>
  <si>
    <t xml:space="preserve">Bienestar Familiar y Comunitario </t>
  </si>
  <si>
    <t>Porcentaje de Servicios brindados en los Centros de Bienestar Familiar.</t>
  </si>
  <si>
    <t>(Número de acciones para difusión realizadas/ Número de acciones para difusión programadas) *100</t>
  </si>
  <si>
    <t>Fotografias</t>
  </si>
  <si>
    <t>Porcentaje de maestros y voluntarios activos</t>
  </si>
  <si>
    <t>(Número de maestros y voluntarios activos/ Número de maestros y voluntarios requeridos)*100</t>
  </si>
  <si>
    <t>Maestros</t>
  </si>
  <si>
    <t>Comites</t>
  </si>
  <si>
    <t xml:space="preserve">Porcentaje de brigadas de limpieza realizadas por los usuarios en los Centros de Bienestar Familiar </t>
  </si>
  <si>
    <t>(Número de Centros de Bienestar Familiar con brigadas de limpieza  y/o rehabilitaciones realizadas /Número de Centros de Bienestar Familiar con  brigadas de limpieza y/o rehabilitaciones programadas) *100</t>
  </si>
  <si>
    <t>(Número de espacios lúdico educativos y recreativos instalados en centros / Número de espacios lúdico - educativos y recreativos programados a instalarse en los centros)*100</t>
  </si>
  <si>
    <t>Ludoteca</t>
  </si>
  <si>
    <t>Porcentaje de personas beneficiadas con las actividades lúdico educativas y recreativas de los Centros</t>
  </si>
  <si>
    <t>(Número de infantes, adolescentes y adultos  beneficiados con actividades lúdico educativas y recreativas de los Centros / Número de infantes, adolescentes y adultos que solicitan ingreso a las actividades lúdico educativas y recreativas  de los Centros)*100</t>
  </si>
  <si>
    <t>Familias construyendo Paz</t>
  </si>
  <si>
    <t>Porcentaje de servicios de mediación atendidos</t>
  </si>
  <si>
    <t>(Número de servicios de atención  procesos de mediación solicitado/ Numero de servicios de proceso programado)*100</t>
  </si>
  <si>
    <t>Porcentaje de platicas a padres de familia</t>
  </si>
  <si>
    <t>(Número de platicas a padres de familias realizadas/ número de pláticas de padres de familias programadas)*100</t>
  </si>
  <si>
    <t>Porcentaje de platicas a niñas, niños y adolescentes</t>
  </si>
  <si>
    <t xml:space="preserve">Porcentaje de orientaciones jurídicas brindadas en materia familiar </t>
  </si>
  <si>
    <t>(Número de orientaciones jurídicas en materia familiar brindadas / Número de orientaciones jurídicas en materia familiar solicitadas)*100</t>
  </si>
  <si>
    <t>Registro Asesorias</t>
  </si>
  <si>
    <t xml:space="preserve">Porcentaje de asesorias juridicas en materia familiar </t>
  </si>
  <si>
    <t>(Número de asesorías legales en unidades SDIF brindadas/ Número de asesorías legales en unidades SDIF solicitadas)*100</t>
  </si>
  <si>
    <t>Programa de Atención Integral e Inclusión Plena para Personas con Discapacidad</t>
  </si>
  <si>
    <t xml:space="preserve">Porcentaje de personas con discapacidad atendidas </t>
  </si>
  <si>
    <t>(Número de personas atendidas en CAIA, CEDI, Guardería Especial, UBR, música, deporte y transporte adaptado/ Número de personas que solicitaron el servicio en CAIA, CEDI, Guardería Especial, UBR, música, deporte y transporte adaptado.)*100</t>
  </si>
  <si>
    <t>Porcentaje de servicios brindados a personas con discapacidad</t>
  </si>
  <si>
    <t>(Número de servicios otorgados a personas con discapacidad/ Número de servicios solicitados a personas con discapacidad.)*100</t>
  </si>
  <si>
    <t>Porcentaje de terapias integrales brindadas a personas con discapacidad y sus familias</t>
  </si>
  <si>
    <t>(Número de terapias brindadas a personas con discapacidad/ Número de terapias planeadas a personas con discapacidad.)*100</t>
  </si>
  <si>
    <t>Porcentaje de terapias de integración sensorial brindadas a niños, niñas y adolescentes con discapacidad</t>
  </si>
  <si>
    <t>Porcentaje de diagnósticos para Trastorno del Espectro Autista realizados</t>
  </si>
  <si>
    <t>(Número de diagnósticos para TEA realizados/ Número de diagnósticos para TEA programados)*100</t>
  </si>
  <si>
    <t>Transtorno del Espectro Autista realizados</t>
  </si>
  <si>
    <t>Porcentaje de talleres de sensibilización para la inclusión de las personas con discapacidad impartidos</t>
  </si>
  <si>
    <t>(Número de talleres de sensibilización impartidos/ Número de talleres de sensibilización programados)*100</t>
  </si>
  <si>
    <t>Porcentaje de talleres para adquirir habilidades de cuidado impartidos</t>
  </si>
  <si>
    <t>(Número de talleres  impartidos/ Número de talleres programados)*100</t>
  </si>
  <si>
    <t>Pocentaje Habilidades de cuidado</t>
  </si>
  <si>
    <t>Porcentaje de talleres prelaborales para adultos con discapacidad impartidos</t>
  </si>
  <si>
    <t>(Número de talleres prelaborales  impartidos/ Número de talleres prelaborales programados)*100</t>
  </si>
  <si>
    <t xml:space="preserve">Porcentaje de clases de deporte adaptado impartidas </t>
  </si>
  <si>
    <t>(Número de clases de deporte adaptado impartidas/ Número de clases de deporte adaptado programadas)*100</t>
  </si>
  <si>
    <t>Porcentaje de clases de Deporte adaptado</t>
  </si>
  <si>
    <t>Porcentaje de clases de formación musical impartidas</t>
  </si>
  <si>
    <t>(Número de clases de formación musical impartidas/ (Número de clases de formación musical programadas)*100</t>
  </si>
  <si>
    <t>Protección a la infancia, adolescencia y familia</t>
  </si>
  <si>
    <t>Porcentaje de atenciones a las y los adolescentes en riesgo y sus familias</t>
  </si>
  <si>
    <t xml:space="preserve">(Número atenciones brindadas a adolescentes en riesgo y sus familias /Número de atenciones programadas a adolescentes en riesgo y sus familias ) *100
</t>
  </si>
  <si>
    <t>(Número de adolescentes apoyados/número de adolescentes detectados)*100</t>
  </si>
  <si>
    <t xml:space="preserve">Porcentaje de servicios psicosociales conferidos a los adolescentes en riesgo y sus familias </t>
  </si>
  <si>
    <t>(Número servicios psicosociales brindados a adolescentes en riesgo y sus familias /Número de servicios psicosociales a adolescentes en riesgo y sus familias solicitados) *100</t>
  </si>
  <si>
    <t>Porcentaje de atenciones otorgadas a niñas, niños y adolescentes en situación de trabajo infantil</t>
  </si>
  <si>
    <t>Porcentaje de niñas, niños y adolescentes detectados en vía pública en situación de trabajo infantil, através de recorridos</t>
  </si>
  <si>
    <t>(Número de niñas, niños y adolescentes en situación de trabajo infantil en la vía pública detectados en los recorridos/Número de niñas, niños y adolescentes en situación de trabajo infantil en la vía pública abordados en los recorridos) *100</t>
  </si>
  <si>
    <t>Porcentaje de servicios brindados a niñas, niños y adolescentes trabajando en vía pública y sus familias</t>
  </si>
  <si>
    <t>(Número de servicios brindados a niñas, niños, adolescentes y sus familias trabajando en la vía pública/Número de servicios programados a niñas, niños, adolescentes y sus familias trabajando en la vía pública ) *100</t>
  </si>
  <si>
    <t>Porcentaje de atenciones a niñas, niños y adolescentes en Estancias Infantiles y Espacios Infancia-Adolescencia</t>
  </si>
  <si>
    <t>(Número atenciones a niñas, niños y adolescentes realizadas/ Número de atenciones a niñas, niños y adolescentes requeridas)*100</t>
  </si>
  <si>
    <t>Atenciones Estancias</t>
  </si>
  <si>
    <t>(Número de servicios alimentación, educativos, formativos, lúdicos y psicológicos impartidos/ Número de servicios alimentación, educativos, formativos, lúdicos y psicológicos programados )*100</t>
  </si>
  <si>
    <t>(Número de servicios preventivos de salud médica impartidos/ Número de servicios de salud médica programados)*100</t>
  </si>
  <si>
    <t>Protección de Niñas, Niños y Adolescentes Vulnerados de sus Derechos</t>
  </si>
  <si>
    <t>Porcentaje de niñas, niños y adolescentes atendidos con motivo de la recepción de un reporte de vulneración de derechos</t>
  </si>
  <si>
    <t>(Número de niñas, niños y adolescentes atendidos/Número de niñas, niños y adolescentes reportados con probable vulneración de derechos) *100</t>
  </si>
  <si>
    <t>Porcentaje de niñas, niños y adolescentes restituidos en sus derechos vulnerados</t>
  </si>
  <si>
    <t>(Número total de niñas, niños y adolescentes restituidos en sus derechos/Número de niñas, niños y adolescentes atendidos) *100</t>
  </si>
  <si>
    <t>Porcentaje de servicios brindados a niñas, niños y adolescentes durante la atención del caso</t>
  </si>
  <si>
    <t>(Número de servicios brindados a niñas, niños y adolecentes/Número de servicios requeridos para la restitución de los derechos de niñas, niños y adolescentes)*100</t>
  </si>
  <si>
    <t>Porcentaje de visitas domiciliarias, escolares y comunitarias realizadas durante la atención del reporte de vulneración de derechos</t>
  </si>
  <si>
    <t>Número de visitas domiciliarias, escolares y comunitarias realizadas/ Número de visitas domiciliarias, escolares y comunitarias requeridas) *100</t>
  </si>
  <si>
    <t>Porcentaje de gestiones y/o canalizaciones realizadas para la restitucion de derechos vulnerados a niñas, niños y adolescentes de Monterrey</t>
  </si>
  <si>
    <t>(Número de gestiones y/o canalizaciones realizadas/ Número de gestiones y/o canalizaciones programadas) * 100</t>
  </si>
  <si>
    <t>Porcentaje de ciudadanos informados sobre los derechos de niñas, niños y adolescentes y de los medios de contacto para realizar los reportes</t>
  </si>
  <si>
    <t>(Número de ciudadanos informados de los derechos de niñas, niños y adolescentes/ Número de ciudadanos informados de los derechos de niñas, niños y adolescentes programados) *100</t>
  </si>
  <si>
    <t>Porcentaje de  difusiones realizadas sobre los servicios que ofrece la Defensoría Municipal y de los medios de contacto para la recepción de reportes</t>
  </si>
  <si>
    <t>(Número de actividades realizadas de difusión sobre los derechos de niñas, niños y adolescentes,  los servicios que ofrece la defensoría municipal y los medios de contacto para la recepción de reportes/Número de actividades de difusión  sobre los derechos de niñas, niños y adolescentes,  los servicios que ofrece la defensoría municipal y los medios de contacto para la recepción de reportes programadas) * 100</t>
  </si>
  <si>
    <t>Porcentaje de reportes de vulneracion de derechos atendidos</t>
  </si>
  <si>
    <t xml:space="preserve">(Número de reportes de vulneración de derechos de niñas, niños y adolescentes atendidos/Número de reportes de vulneración de derechos de niñas, niños y adolescentes recibidos)*100 </t>
  </si>
  <si>
    <t>INJURE</t>
  </si>
  <si>
    <t>Desarrollo Integral de las Juventudes</t>
  </si>
  <si>
    <t>Porcentaje de jóvenes beneficiados directamente por las acciones y actividades del Instituto de la Juventud Regia</t>
  </si>
  <si>
    <t>(Numero de jovenes beneficiados/ Numero de jovenes programados a beneficiar) x100</t>
  </si>
  <si>
    <t>Porcentaje de beneficios entregados por el Instituto de la Juventud Regia a través de sus acciones, actividades, eventos, servicios y proyectos</t>
  </si>
  <si>
    <t>(Numero de beneficios entregados/ Numero de beneficios programados para entregar) x100</t>
  </si>
  <si>
    <t>Porcentaje de jóvenes beneficiados con actividades y servicios de acompañamiento academico</t>
  </si>
  <si>
    <t>(Número de jóvenes beneficiados/número de jovenes beneficiarios programados) x 100</t>
  </si>
  <si>
    <t>Porcentaje de jóvenes beneficiados por las actividades de fomento de la inserción escolar a nivel medio superior y superior</t>
  </si>
  <si>
    <t>Porcentaje de jóvenes beneficiados por actividades y asesoramiento de mejora enfocado al proceso de aprendizaje</t>
  </si>
  <si>
    <t>Porcentaje de jóvenes estudiantes beneficiados con apoyos de movilidad e insumos educativos</t>
  </si>
  <si>
    <t>Porcentaje de jóvenes beneficiados con actividades de incentivo y asesoramiento para el primer empleo y emprendimiento.</t>
  </si>
  <si>
    <t>(Número de jóvenes beneficiados/número de beneficiarios programados) x 100</t>
  </si>
  <si>
    <t>Porcentaje de jóvenes beneficiados con la impartición de talleres, cursos y conferencias que aumenten sus habilidades y herramientas para la empleabilidad</t>
  </si>
  <si>
    <t>Porcentaje de jóvenes atendidos y orientados en materia de emprendimiento</t>
  </si>
  <si>
    <t>Porcentaje de espacios públicos intervenidos a través del arte urbano</t>
  </si>
  <si>
    <t>(Número de espacios intervenidos/número de espacios por intervenir) x 100</t>
  </si>
  <si>
    <t>(Número de murales creados/número de murales programados) x 100</t>
  </si>
  <si>
    <t>Porcentaje de bajo puentes intervenidos por el proyecto "Color en las Calles"</t>
  </si>
  <si>
    <t xml:space="preserve">Porcentaje de artistas urbanos miembros del padrón "ReUrbanizArte MTY" </t>
  </si>
  <si>
    <t>(Número de artistas urbanos participantes en las actividades de "ReUrbanizArte"/número de artistas urbanos participantes en las actividades de "ReUrbanizArte" programados) x 100</t>
  </si>
  <si>
    <t>Porcentaje de jóvenes beneficiados con servicios y actividades de promoción a la salud integral de las juventudes de Monterrey</t>
  </si>
  <si>
    <t>Porcentaje de jóvenes beneficiados con servicios y actividades de atención psicologica</t>
  </si>
  <si>
    <t>(Número de jóvenes beneficiados por atención psicologica/número de jovenes beneficiarios programados) x 100</t>
  </si>
  <si>
    <t>Porcentaje de jóvenes beneficiados con servicios y actividades de atención nutricia</t>
  </si>
  <si>
    <t>(Número de jóvenes beneficiados por atención nutricia/número de jovenes beneficiarios programados) x 100</t>
  </si>
  <si>
    <t>Porcentaje de jóvenes que recibieron pláticas y cursos de educación y salud sexual</t>
  </si>
  <si>
    <t>(Número de jóvenes beneficiados con educación sexual/número de jovenes beneficiarios programados) x 100</t>
  </si>
  <si>
    <t>Porcentaje de jóvenes beneficiados con actividades, talleres y apoyos deportivos y actividad fisica.</t>
  </si>
  <si>
    <t>Porcentaje de jóvenes deportistas beneficiados con apoyos de movilidad e insumos para representar al municipio, estado o país en su disciplina deportiva.</t>
  </si>
  <si>
    <t>Porcentaje de jóvenes que participan dentro de las actividades deportivas del InjuRe</t>
  </si>
  <si>
    <t>Porcentaje de jóvenes beneficiados con actividades enfocadas en la promoción de las artes y la cultura</t>
  </si>
  <si>
    <t>(Número de jóvenes beneficiados/número beneficiarios programados) x 100</t>
  </si>
  <si>
    <t>Porcentaje de jóvenes beneficiados a traves del fomento a la lectura</t>
  </si>
  <si>
    <t>Porcentaje de jóvenes beneficiados a traves del fomento a las bellas artes</t>
  </si>
  <si>
    <t>Porcentaje de jóvenes beneficiados con actividades, eventos y espacios de fomento a la diversidad, sano esparcimiento y valores que promuevan la integración social</t>
  </si>
  <si>
    <t xml:space="preserve">Porcentaje de jóvenes beneficiados con actividades, clases, talleres o conferencias que promuevan la diversidad,inclusión y no discriminación </t>
  </si>
  <si>
    <t>(Número de jóvenes beneficiados con actividades que promueven la inclusión y no discriminación/número beneficiarios programados) x 100</t>
  </si>
  <si>
    <t>(Número de eventos de promoción al freestyle impulsados /número eventos de promoción al freestyle programados) x 100</t>
  </si>
  <si>
    <t xml:space="preserve">Porcentaje de Centros de la Juventud instalados </t>
  </si>
  <si>
    <t>(Porcentaje de Centros de la Juventud instalados/ Porcentaje de Centros de la Juventud programados) x100</t>
  </si>
  <si>
    <t>Porcentaje de eventos de celebración del mes de la juventud realizados</t>
  </si>
  <si>
    <t>(Número de eventos del "Mes de la juventud" realizados /número eventos "Mes de la Juventud" programados) x 100</t>
  </si>
  <si>
    <t>(Número de jóvenes beneficiados con actividades de fomento a la participación ciudadana y politica/número beneficiarios con actividades de fomento a la participación ciudadana y politica programados) x 100</t>
  </si>
  <si>
    <t>(Numero de sesiones y actividades realizadas por el Consejo Consultivo / Numero de sesiones y actividades programadas) x100</t>
  </si>
  <si>
    <t xml:space="preserve">Porcentaje de comités juveniles "Banqueteras" formados </t>
  </si>
  <si>
    <t>(Numero de Comites Juveniles "Banqueteras" formados/ Numero de Comites Juveniles "Banqueteras" programados a formar) X100</t>
  </si>
  <si>
    <t xml:space="preserve">Porcentaje de jóvenes beneficiados a través de "Jovenes por la Innovación" </t>
  </si>
  <si>
    <t>(Porcentaje de jovenes beneficiados por "Jovenes por la Innovación"/ Porcentaje de jovenes programados a beneficiar) x100</t>
  </si>
  <si>
    <t>Porcentaje de jóvenes beneficiados con clases de inglés dentro del proyecto "Jovenes por la Innovación"</t>
  </si>
  <si>
    <t>(Porcentaje de jovenes beneficiados por curso de idiomas en "Jovenes por la Innovación"/ Porcentaje de jovenes programados a beneficiarpor curso de idiomas en "Jovenes por la Innovación" ) x100</t>
  </si>
  <si>
    <t>Porcentaje de computadoras intaladas por el InjuRe utilizadas para el desarrollo del proyecto "Jovenes por la Innovación"</t>
  </si>
  <si>
    <t>(Numero de computadoras utilizadas por el proyecto "Jovenes por la Innovación"/ Numero de computadoras programadas para utilizar) X100</t>
  </si>
  <si>
    <t>Porcentaje de eventos recreativos de videojuegos realizados</t>
  </si>
  <si>
    <t>(Número de eventos de video juegos realizados /número eventos de video juegos programados) x 100</t>
  </si>
  <si>
    <t>Porcentaje de actividades de promoción a eventos recreativos de videojuegos realizadas</t>
  </si>
  <si>
    <t>(Número de actividades de promocion a eventos de video juegos realizados /número actividades de promocion a eventos de video juegos programados) x 100</t>
  </si>
  <si>
    <t>Desarrollo y fortalecimiento de la autonomía de las Mujeres</t>
  </si>
  <si>
    <t>Porcentaje de mujeres satisfechas con las actividades que ofrece el IMMR.</t>
  </si>
  <si>
    <t>(Mujeres que manifestaron sentirse satisfechas / Mujeres que participan contestando la encuesta) *100</t>
  </si>
  <si>
    <t>Porcentaje de evaluaciones aprobadas de cómo ejercer derechos</t>
  </si>
  <si>
    <t>(Evaluaciones aprobadas/evaluaciones aplicadas)*100</t>
  </si>
  <si>
    <t>Porcentaje de acciones impulso a la transversalización de la perspectiva de género realizadas</t>
  </si>
  <si>
    <t>(Acciones de transversalización realizadas/acciones de transversalización planeadas)*100</t>
  </si>
  <si>
    <t>Porcentaje de personas profesionalizadas</t>
  </si>
  <si>
    <t>(Personas que aprueban evaluación/personas que toman evaluación)*100</t>
  </si>
  <si>
    <t>Porcentaje de recomendaciones emitidas</t>
  </si>
  <si>
    <t>(Cantidad de recomendaciones emitidas / cantidad de recomendaciones detectadas)*100</t>
  </si>
  <si>
    <t>Porcentaje de canalizaciones a servicios de atención brindados a mujeres, adolescentes y niñas.</t>
  </si>
  <si>
    <t>(Cantidad de mujeres canalizadas que utilizan los servicios de atención/Cantidad de mujeres canalizadas a los servicios de atención del municipio)*100</t>
  </si>
  <si>
    <t>Variación porcentual en el aprendizaje currícular</t>
  </si>
  <si>
    <t>((Promedio de la suma de las evaluaciones post -Promedio de la suma de las evaluaciones pre)/Promedio de la suma de las evaluaciones pre)*100</t>
  </si>
  <si>
    <t>Porcentaje de actividades realizadas en materia de difusión de los derechos humanos</t>
  </si>
  <si>
    <t>(Actividades realizadas / actividades planeadas)*100</t>
  </si>
  <si>
    <t>483. Actividades de difusión de DDHH 5/5</t>
  </si>
  <si>
    <t>Porcentaje de personas beneficiadas por los programas de prevención del IMMR</t>
  </si>
  <si>
    <t>(Cantidad de personas beneficiadas/cantidad de personas alcanzadas)*100</t>
  </si>
  <si>
    <t>484. Personas beneficiadas 5/5</t>
  </si>
  <si>
    <t>Porcentaje de personas capacitadas</t>
  </si>
  <si>
    <t>(personas que aprueban capacitación/personas de toman capacitación)*100</t>
  </si>
  <si>
    <t>Porcentaje de instructoras/es certificadas/os</t>
  </si>
  <si>
    <t>(personas instructoras que aprueban certificación/personas instructoras que toman certificación) * 100</t>
  </si>
  <si>
    <t>Finanzas Públicas</t>
  </si>
  <si>
    <t>Porcentaje de informes financieros presentados que permitan la rendición de cuentas</t>
  </si>
  <si>
    <t>(Informes financieros periódicos presentados / Informes financieros periódicos según calendario) * 100</t>
  </si>
  <si>
    <t>Porcentaje de cierres mensuales realizados conforme al calendario interno oficial</t>
  </si>
  <si>
    <t>(Cierres contables mensuales realizados de conformidad con el programa / Cierres contables mensuales programados)*100</t>
  </si>
  <si>
    <t>Porcentaje de acciones realizadas para el registro  contable presupuestal oportuno de los ingresos</t>
  </si>
  <si>
    <t>(Acciones realizadas / Acciones programadas) *100</t>
  </si>
  <si>
    <t>Porcentaje de revisiones de cortes mensuales del ingreso</t>
  </si>
  <si>
    <t>(Total de cargas de ingresos mensuales realizadas al 5to día hábil / Total de cargas de ingresos) * 100</t>
  </si>
  <si>
    <t>Porcentaje de capacitaciones al recurso humano en cajas de cobro de ingresos</t>
  </si>
  <si>
    <t>(Capacitaciones realizadas / capacitacionres programadas) *100</t>
  </si>
  <si>
    <t>Porcentaje de actividades realizadas para la conciliación de los ingreso de acuerdo a la fuente del financiamiento</t>
  </si>
  <si>
    <t>(Conciliación de ingresos por fuente de financiamiento realizadas/Conciliación de ingresos por fuente programadas)*100</t>
  </si>
  <si>
    <t>Porcentaje de capacitaciones realizadas para la actualización del recurso humano en cobro de recaudación inmobiliaria</t>
  </si>
  <si>
    <t>Porcentaje de acciones realizadas para lograr el registro contable presupuestal</t>
  </si>
  <si>
    <t>Porcentaje de expedientes para pago de contratisas, proveedores y otros revisados</t>
  </si>
  <si>
    <t>(Cantidad de órdenes de pago revisadas / Órdenes de pago recibidas) * 100</t>
  </si>
  <si>
    <t>Porcentaje de revisiones periódicas realizadas de autorizaciones presupuestales</t>
  </si>
  <si>
    <t>(Revisiones de autorización presupuestal ejecutadas/Revisiones de autorización presupuestal programadas en el ejercicio fiscal vigente)*100</t>
  </si>
  <si>
    <t>Porcentaje de actividades realizadas para recuperación de fondos</t>
  </si>
  <si>
    <t>(Actividades realizadas / Actividades programadas) *100</t>
  </si>
  <si>
    <t>Porcentaje de acciones realizadas para lograr una vinculación efectiva</t>
  </si>
  <si>
    <t>Porcentaje de capacitaciones realizadas en materia contable presupuestal</t>
  </si>
  <si>
    <t>Porcentaje de lineamientos y/o procedimientos actualizados</t>
  </si>
  <si>
    <t>(Cantidad de procesos actualizados / Cantidad de procesos programados)*100</t>
  </si>
  <si>
    <t>Porcentaje de procesos administrativos creados</t>
  </si>
  <si>
    <t>(Cantidad de procesos creados / Cantidad de procesos programados)*100</t>
  </si>
  <si>
    <t>Porcentaje de mesas de trabajo intermunicipales realizadas para la resolución de problemas interno</t>
  </si>
  <si>
    <t>(Mesas de trabajo realizadas / mesas de trabajo programadas) *100</t>
  </si>
  <si>
    <t>Organización de la Administración Pública</t>
  </si>
  <si>
    <t>Porcentaje de procesos administrativos actualizados</t>
  </si>
  <si>
    <t>(Cantidad de procesos administrativos actualizados / cantidad de procesos administrativos programados a actualizar) *100</t>
  </si>
  <si>
    <t>Porcentaje de procesos administrativos revisados</t>
  </si>
  <si>
    <t>(Cantidad de procesos administrativos revisados / Cantidad de procesos administrativos indentificados)*100</t>
  </si>
  <si>
    <t>Porcentaje de talleres informativos realizados.</t>
  </si>
  <si>
    <t>(Número de talleres informativos realizados / Número de talleres informativos programados a realizar)*100</t>
  </si>
  <si>
    <t>Porcentaje de organigramas de la Administración Pública Central actualizados.</t>
  </si>
  <si>
    <t>(Número de organigramas actualizados / Número de organigramas programados a actualizar)*100</t>
  </si>
  <si>
    <t>Porcentaje de programas de actividades realizados.</t>
  </si>
  <si>
    <t>(Número de programaciones mensuales recibidos de las unidades administrativas de la DGA / Número de unidades administrativas de la DGA)*100</t>
  </si>
  <si>
    <t>Porcentaje de mesas de trabajo realizadas entre unidades administrativas.</t>
  </si>
  <si>
    <t>(Número de mesas de trabajo realizadas / Número de mesas de trabajo programadas a realizar)*100</t>
  </si>
  <si>
    <t>Porcentaje de comunicados informativos enviados.</t>
  </si>
  <si>
    <t>(Cantidad de comunicados informativos enviados a las unidades administrativas municipales / Cantidad de comunicados informativos programados a realizar envío a las unidades administrativas municipales)*100</t>
  </si>
  <si>
    <t>Porcentaje de reuniones realizadas para seguimiento oportuno</t>
  </si>
  <si>
    <t>(Cantidad de reuniones con personal de las unidades administrativas de la Secretaría de Finanzas y Administración realizadas / Cantidad de reuniones con personal de las unidades administrativas de la Secretaría de Finanzas y Administración programadas a realizar)*100</t>
  </si>
  <si>
    <t>Fiscalización y Rendición de Cuentas</t>
  </si>
  <si>
    <t>Índice de fiscalización del gobierno municipal</t>
  </si>
  <si>
    <t>(((Dependencias y entidades de la Administración Pública Municipal y Paramunicipal con auditorías realizadas en temas de Cuenta Pública, Financieras, Desempeño u Obra Pública / Dependencias y entidades de la Administración Pública Municipal y Paramunicipal) + (Auditorías internas realizadas conforme al Programa Anual de Auditorías / Total de auditorías internas contempladas en el Programa Anual de Auditorías))/2)*100</t>
  </si>
  <si>
    <t>Variación de observaciones derivadas de auditorías internas turnadas a la Dirección de Control Interno e Investigación</t>
  </si>
  <si>
    <t>((Observaciones derivadas de auditorías internas turnadas a la Dirección de Control Interno e Investigación en t / Observaciones derivadas de auditorías internas turnadas a la Dirección de Control Interno e Investigación en t-1)-1)*100</t>
  </si>
  <si>
    <t>Porcentaje de auditorias realizadas conforme al Programa de Trabajo de la Dirección de Fiscalización</t>
  </si>
  <si>
    <t>(Auditorias realizadas a dependencias y entidades de la Administración Pública Municipal y Paramunicipal / Total de auditorias establecidas en el Programa de Trabajo de la Dirección de Fiscalización)*100</t>
  </si>
  <si>
    <t>Porcentaje de auditorías con actas de inicio formalizadas</t>
  </si>
  <si>
    <t>(Auditorías con actas de inicio formalizadas / Total de auditorias establecidas en el Programa de Trabajo de la Dirección de Fiscalización)*100</t>
  </si>
  <si>
    <t xml:space="preserve">Porcentaje de requerimientos atendidos para auditorías emitidas por la Dirección de Fiscalización </t>
  </si>
  <si>
    <t>(Requerimientos para auditorías emitidos por la Dirección de Fiscalización atendidas en tiempo y forma / Oficios de solicitud de información para auditorías enviados a las dependencias y entidades)*100</t>
  </si>
  <si>
    <t>Porcentaje de requerimientos atendidos para auditorías emitidas por los Órganos de Fiscalización Superior</t>
  </si>
  <si>
    <t>(Requerimientos para auditorías emitidos por los Órganos de Fiscalización Superior atendidas en tiempo y forma / Oficios de solicitud de información para auditorías de Órganos de Fiscalización Superior enviados a las dependencias y entidades)*100</t>
  </si>
  <si>
    <t>Porcentaje de observaciones preliminares derivadas de auditorías notificadas a los entes fiscalizados</t>
  </si>
  <si>
    <t>(Observaciones preliminares derivadas de auditorías notificadas a los entes fiscalizados / Total de observaciones preliminares derivadas de auditorías)*100</t>
  </si>
  <si>
    <t>Porcentaje de informes de resultados de auditorías entregados</t>
  </si>
  <si>
    <t>(Informes de resultados de auditorías entregados / Auditorías realizadas a dependencias y entidades de la Administración Pública Municipal y Paramunicipal)*100</t>
  </si>
  <si>
    <t>Porcentaje de dependencias y entidades con mecanismos de vigilancia y supervisión aplicados</t>
  </si>
  <si>
    <t>(Dependencias y entidades de la Administración Pública Municipal y Paramunicipal atendidos con mecanismos de vigilancia y supervisión /  Total de dependencias y entidades de la Administración Pública Municipal y Paramunicipal)*100</t>
  </si>
  <si>
    <t>Porcentaje de licitaciones de adquisiciones verificadas</t>
  </si>
  <si>
    <t>(Asistencias y supervisión a procesos de licitación de adquisiciones / Total de licitaciones de adquisiciones realizadas por el municipio)*100</t>
  </si>
  <si>
    <t>Porcentaje de dependencias y entidades que recibieron asesoría y orientación en materia de fiscalización</t>
  </si>
  <si>
    <t>(Dependencias y entidades que recibieron asesoría y orientación en materia de fiscalización / Total de dependencias y entidades de la Administración Pública Municipal y Paramunicipal que solicitaron asesoría y orientación en materia de fiscalización)*100</t>
  </si>
  <si>
    <t>Control Interno e Investigación</t>
  </si>
  <si>
    <t xml:space="preserve">Tasa de denuncias por faltas administrativas presentadas contra servidores públicos </t>
  </si>
  <si>
    <t>(Denuncias por faltas administrativas presentadas contra servidores públicos / Total de servidores públicos de base y de confianza que se encuentran activos)*1,000</t>
  </si>
  <si>
    <t>Índice de conclusión de investigaciones de la Contraloría Municipal</t>
  </si>
  <si>
    <t>((Investigaciones de la Contraloría Municipal con acuerdos de conclusión  + Informes de Presunta Responsabilidad Administrativa de la Contraloría Municipal turnados a la Autoridad Substanciadora) / (Investigaciones de la Contraloría Municipal rezagadas de ejercicios fiscales anteriores + Investigaciones de la Contraloría Municipal iniciadas durante el ejercicio fiscal))*100</t>
  </si>
  <si>
    <t>Índice de conclusión de investigaciones de la Comisión de Honor y Justicia</t>
  </si>
  <si>
    <t>((Investigaciones de la Comisión de Honor y Justicia con acuerdos de conclusión + Informes de Presunta Responsabilidad Administrativa de la Comisión de Honor y Justicia turnados a la Autoridad Substanciadora) / (Investigaciones de la Comisión de Honor y Justicia rezagadas de ejercicios fiscales anteriores + Investigaciones de la Comisión de Honor y Justicia iniciadas durante el ejercicio fiscal))*100</t>
  </si>
  <si>
    <t xml:space="preserve">Porcentaje de denuncias contra servidores públicos atendidas </t>
  </si>
  <si>
    <t>(Denuncias contra servidores públicos atendidas / Denuncias contra servidores públicos presentadas ante la unidad investigadora)*100</t>
  </si>
  <si>
    <t>Porcentaje de ciudadanos atendidos por la unidad investigadora</t>
  </si>
  <si>
    <t>(Ciudadanos atendidos por la unidad investigadora / Ciudadanos que acuden a la unidad investigadora para presentar denuncias)*100</t>
  </si>
  <si>
    <t>Promedio de denuncias presentadas ante la unidad investigadora</t>
  </si>
  <si>
    <t>(Denuncias presentadas ante la unidad investigadora / Ciudadanos atendidos por la unidad investigadora)*100</t>
  </si>
  <si>
    <t>Porcentaje de denuncias en materia de género atendidas por servidoras públicas</t>
  </si>
  <si>
    <t>(Denuncias en materia de género atendidas por servidoras públicas / Denuncias en materia de género presentadas ante la unidad investigadora)*100</t>
  </si>
  <si>
    <t>Porcentaje de denuncias por presuntas faltas administrativas a los que se inició investigación</t>
  </si>
  <si>
    <t>(Denuncias por presuntas faltas administrativas a los que se inició investigación / Denuncias por presuntas faltas administrativas presentadas)*100</t>
  </si>
  <si>
    <t>Porcentaje de denuncias en materia de género por presuntas faltas administrativas a los que se inició investigación</t>
  </si>
  <si>
    <t>(Denuncias en materia de género por presuntas faltas administrativas a los que se inició investigación / Denuncias en materia de género por presuntas faltas administrativas presentadas)*100</t>
  </si>
  <si>
    <t>Porcentaje de denuncias admitidas que cuentan con acuerdos de radicación</t>
  </si>
  <si>
    <t>(Denuncias admitidas que cuentan con acuerdos de radicación / Total de denuncias admitidas por la Dirección de Control Interno e Investigación)*100</t>
  </si>
  <si>
    <t>Porcentaje de expedientes de presunta responsabilidad administrativa calificados</t>
  </si>
  <si>
    <t>(Expedientes de presunta responsabilidad administrativa que cuentan con calificación / Expedientes de presunta responsabilidad administrativa integrados)*100</t>
  </si>
  <si>
    <t>Porcentaje de notificaciones de faltas administrativas no graves entregadas a los denunciantes</t>
  </si>
  <si>
    <t>(Notificaciones de faltas administrativas no graves entregadas a los denunciantes / Notificaciones de faltas administrativas no graves generadas)*100</t>
  </si>
  <si>
    <t>Porcentaje de notificaciones de faltas administrativas graves entregadas al Tribunal de Justicia Administrativa</t>
  </si>
  <si>
    <t>(Notificaciones de faltas administrativas graves entregadas al Tribunal de Justicia Administrativa / Notificaciones de faltas administrativas graves generadas)*100</t>
  </si>
  <si>
    <t>Porcentaje de Informes de Presunta Responsabilidad Administrativa turnados al área substanciadora</t>
  </si>
  <si>
    <t xml:space="preserve">(Informes de Presunta Responsabilidad Administrativa turnados al área substanciadora / Informes de Presunta Responsabilidad Administrativa con resolución grave o no grave)*100 </t>
  </si>
  <si>
    <t>Control Interno y Evaluación del Desempeño</t>
  </si>
  <si>
    <t>Variación en  el  Índice General de Avance en PbR-SED</t>
  </si>
  <si>
    <t>((Índice General de Avance en PbR-SED en t / Índice General de Avance en PbR-SED en t-1)-1)*100</t>
  </si>
  <si>
    <t>Porcentaje de implantación del sistema de control interno y evaluación del desempeño</t>
  </si>
  <si>
    <t>(((Dependencias municipales que aplican el sistema de control interno / Total de dependencias y entidades de la Administración Pública Municipal) + (Dependencias municipales y paramunicipales que aplican el sistema de evaluación del desempeño / Total de dependencias y entidades de la Administración Pública Municipal y Paramunicipal))/2)*100</t>
  </si>
  <si>
    <t>Porcentaje de Programas presupuestarios y Programas Operativos Anuales con ficha de revisión de indicadores</t>
  </si>
  <si>
    <t>(Programas presupuestarios y Programas Operativos Anuales con ficha de revisión de indicadores / Total de Programas presupuestarios y Programas Operativos Anuales vigentes en el ejercicio fiscal)*100</t>
  </si>
  <si>
    <t xml:space="preserve">Porcentaje de indicadores de los informes de avance trimestrales revisados y analizados </t>
  </si>
  <si>
    <t>(Indicadores de los informes de avance trimestrales revisados y analizados / Indicadores que integran los informes de avance trimestrales)*100</t>
  </si>
  <si>
    <t xml:space="preserve">Porcentaje de indicadores con perspectiva de género de los informes de avance trimestrales revisados y analizados </t>
  </si>
  <si>
    <t>(Indicadores con perspectiva de género revisados y analizados / Indicadores con perspectiva de género que integran los informes de avance trimestrales)*100</t>
  </si>
  <si>
    <t>Porcentaje de oficios de observaciones y justificación enviados a las dependencias municipales y paramunicipales</t>
  </si>
  <si>
    <t>(Oficios de observaciones y justificación enviados a las dependencias municipales y paramunicipales / Dependencias municipales y paramunicipales con observaciones derivadas del análisis)*100</t>
  </si>
  <si>
    <t>Porcentaje de actividades realizadas conforme al cronograma de ejecución del Programa Anual de Evaluación</t>
  </si>
  <si>
    <t>(Actividades realizadas conforme al cronograma de ejecución del Programa Anual de Evaluación / Actividades contempladas conforme al cronograma de ejecución del Programa Anual de Evaluación)*100</t>
  </si>
  <si>
    <t>Porcentaje de actividades relativas a las evaluaciones con perspectiva de género realizadas conforme al cronograma de ejecución del Programa Anual de Evaluación</t>
  </si>
  <si>
    <t>(Actividades relativas a las evaluaciones con perspectiva de género realizadas conforme al cronograma de ejecución del Programa Anual de Evaluación / Actividades relativas a las evaluaciones con perspectiva de género contempladas conforme al cronograma de ejecución del Programa Anual de Evaluación)*100</t>
  </si>
  <si>
    <t>Porcentaje de documentos de trabajo derivados del Mecanismo de Aspectos Susceptibles de Mejora revisados y validados</t>
  </si>
  <si>
    <t>(Documentos de trabajo derivados del Mecanismo de Aspectos Susceptibles de Mejora revisados y validados / Total de documentos de trabajo derivados del Mecanismo de Aspectos Susceptibles de Mejora)*100</t>
  </si>
  <si>
    <t>Porcentaje de actividades para la implantación del Sistema de Control Interno</t>
  </si>
  <si>
    <t>(Actividades para la implantación del Sistema de Control Interno realizadas / Actividades para la implantación del Sistema de Control Interno establecidas en el programa anual de trabajo) * 100</t>
  </si>
  <si>
    <t>Porcentaje de asesorías brindadas en materia de control interno a dependencias municipales</t>
  </si>
  <si>
    <t>(Asesorías brindadas en materia de control interno a dependencias municipales / Asesorías en materia de control interno solicitadas por dependencias municipales)*100</t>
  </si>
  <si>
    <t>Porcentaje de actividades de difusión del código de ética realizadas</t>
  </si>
  <si>
    <t>(Actividades de difusión del código de ética realizadas / Actividades de difusión del código de ética contempladas en el programa anual de trabajo)*100</t>
  </si>
  <si>
    <t>Porcentaje de reportes de control interno elaborados</t>
  </si>
  <si>
    <t>(Reportes de control interno elaborados / Reportes de control interno requeridos)*100</t>
  </si>
  <si>
    <t>Porcentaje de servidores públicos capacitados en materia de control interno</t>
  </si>
  <si>
    <t>(Servidores públicos capacitados en materia de control interno / Total de servidores públicos designado como enlaces de control interno)*100</t>
  </si>
  <si>
    <t>Porcentaje de unidades administrativas que actualizan el sistema entrega recepción</t>
  </si>
  <si>
    <t>(Unidades administrativas que actualizan el sistema de entrega recepción / Total de unidades administrativas del municipio) *100</t>
  </si>
  <si>
    <t>Porcentaje de revisiones de actualización del sistema entrega recepción realizadas</t>
  </si>
  <si>
    <t>(Revisiones de actualización del sistema entrega recepción realizadas /  Revisiones de actualización del sistema entrega recepción requeridas)*100</t>
  </si>
  <si>
    <t>Porcentaje de servidores públicos capacitados en materia de entrega recepción</t>
  </si>
  <si>
    <t>(Servidores públicos capacitados en materia de entrega recepción / Total de servidores públicos designado como enlaces de entrega recepción)*100</t>
  </si>
  <si>
    <t>Porcentaje de servidores públicos que presentan su declaración patrimonial e intereses</t>
  </si>
  <si>
    <t>(Servidores públicos que presentan su declaración patrimonial de inicio + Servidores públicos que presentan su declaración patrimonial de modificación + Servidores públicos que presentan su declaración patrimonial de conclusión  / Servidores públicos que requieren presentar su declaración patrimonial Servidores )*100</t>
  </si>
  <si>
    <t>Porcentaje de declaraciones patrimoniales de inicio o modificación con acuse de presentación</t>
  </si>
  <si>
    <t>(Declaraciones patrimoniales de inicio o modificación con acuse de presentación / Servidores públicos registrados en nómina obligados a presentación de declaraciones patrimoniales de inicio o modificación)*100</t>
  </si>
  <si>
    <t>Corrupción Cero</t>
  </si>
  <si>
    <t>Tasa de servidores públicos sancionados por faltas administrativas</t>
  </si>
  <si>
    <t>(Servidores públicos sancionados por faltas administrativas / Total de servidores públicos de base y de confianza que se encuentran activos)*1,000</t>
  </si>
  <si>
    <t>Variación de Procedimientos de Responsabilidades Administrativas sancionados como no graves</t>
  </si>
  <si>
    <t>(Procedimientos de Responsabilidades Administrativas sancionados como no graves en t / Procedimientos de Responsabilidades Administrativas sancionados como no graves en t-1)-1)*100</t>
  </si>
  <si>
    <t>Porcentaje de Procedimientos de Responsabilidad Administrativa por faltas no graves con resolución emitida</t>
  </si>
  <si>
    <t>(Procedimientos de Responsabilidad Administrativa por faltas no graves con resolución emitida / Procedimientos de Responsabilidad Administrativa por faltas no graves iniciados)*100</t>
  </si>
  <si>
    <t>Porcentaje de Informes de Presunta Responsabilidad Administrativa revisados y admitidos</t>
  </si>
  <si>
    <t>(Informes de Presunta Responsabilidad Administrativa revisados y admitidos / Informes de Presunta Responsabilidad Administrativa turnados por el área de investigación)*100</t>
  </si>
  <si>
    <t>Porcentaje de Informes de Presunta Responsabilidad Administrativa admitidos para proceso dentro de los tres días posteriores a su recepción</t>
  </si>
  <si>
    <t>(Informes de Presunta Responsabilidad Administrativa admitidos para proceso dentro de los tres días posteriores a su recepción / Informes de Presunta Responsabilidad Administrativa turnados por el área de investigación)*100</t>
  </si>
  <si>
    <t>Porcentaje de Informes de Presunta Responsabilidad Administrativa con Acuerdo de Inicio o Radicación</t>
  </si>
  <si>
    <t>(Informes de Presunta Responsabilidad Administrativa con Acuerdo de Inicio o Radicación / Informes de Presunta Responsabilidad Administrativa turnados por el área de investigación)*100</t>
  </si>
  <si>
    <t>Porcentaje de notificaciones a presuntos responsables entregadas</t>
  </si>
  <si>
    <t>(Notificaciones a presuntos responsables entregadas / Notificaciones a presuntos responsables emitidas por la autoridad substanciadora)*100</t>
  </si>
  <si>
    <t>Porcentaje de expedientes del Procedimiento de Responsabilidades Administrativas por faltas graves enviados al Tribunal de Justicia Administrativa en un plazo menor a 3 días posteriores a la audiencia inicial</t>
  </si>
  <si>
    <t>(Expedientes del Procedimiento de Responsabilidades Administrativas por faltas graves enviados al Tribunal de Justicia Administrativa en un plazo menor a 3 días posteriores a la audiencia inicial / Expedientes del Procedimiento de Responsabilidades Administrativas por faltas graves integrados)*100</t>
  </si>
  <si>
    <t>Porcentaje de sanciones administrativas notificadas al servidor público</t>
  </si>
  <si>
    <t xml:space="preserve">(Sanciones administrativas notificadas al servidor público / Sanciones administrativas notificadas para ejecución) *100 </t>
  </si>
  <si>
    <t>Porcentaje de Procedimiento de Responsabilidades Administrativas con sanciones administrativas impuestas</t>
  </si>
  <si>
    <t>(Procedimiento de Responsabilidades Administrativas con sanciones administrativas impuestas / Procedimiento de Responsabilidades Administrativas con resolución dictada)*100</t>
  </si>
  <si>
    <t>Porcentaje de incidentes promovidos en contra de las Resoluciones de los Procedimientos de Responsabilidades Administrativas resueltos</t>
  </si>
  <si>
    <t>(Incidentes promovidos en contra de las Resoluciones de los Procedimientos de Responsabilidades Administrativas resueltos / Incidentes promovidos en contra de las Resoluciones de los Procedimientos de Responsabilidades Administrativas recibidos)</t>
  </si>
  <si>
    <t>Porcentaje de campañas de prevención y combate a la corrupción realizadas</t>
  </si>
  <si>
    <t>(Campañas de prevención y combate a la corrupción realizadas / Campañas de prevención y combate a la corrupción a cargo de la Dirección de Anticorrupción)*100</t>
  </si>
  <si>
    <t>Porcentaje de servidores públicos que participaron en capacitaciones en materia de anticorrupción</t>
  </si>
  <si>
    <t>(Servidores públicos que asistieron en capacitaciones en materia de anticorrupción / Total de servidores públicos convocados a las capacitaciones en materia de anticorrupción impartidas)*100</t>
  </si>
  <si>
    <t>Porcentaje de servidoras públicas convocadas a capacitaciones en materia de anticorrupción</t>
  </si>
  <si>
    <t>(Servidoras públicas convocadas a capacitaciones en materia de anticorrupción / Total de servidores públicos que participaron en capacitaciones en materia de anticorrupción)*100</t>
  </si>
  <si>
    <t>Porcentaje de dependencias de la Administración Pública Municipal y Paramunicipal capacitadas en materia de integridad y buenas prácticas de gobierno</t>
  </si>
  <si>
    <t>(Dependencias de la Administración Pública Municipal y Paramunicipal capacitadas en materia de integridad y buenas prácticas de gobierno / Total de dependencias que integran la Administración Pública Municipal y Paramunicipal)*100</t>
  </si>
  <si>
    <t>Porcentaje de actividades derivadas de convenios de colaboración firmados por la Dirección de Anticorrupción realizadas</t>
  </si>
  <si>
    <t>(Actividades derivadas de convenios de colaboración firmados por la Dirección de Anticorrupción realizadas / Actividades derivadas de convenios de colaboración firmados por la Dirección de Anticorrupción)*100</t>
  </si>
  <si>
    <t>Transparencia y Acceso a la Información Pública</t>
  </si>
  <si>
    <t>Tasa de variación del resultado de la métrica de gobierno abierto</t>
  </si>
  <si>
    <t>((Resultado de la métrica de gobierno abierto en t / Resultado de la métrica de gobierno abierto en t-1)-1)*100</t>
  </si>
  <si>
    <t>Índice compuesto de acceso a la información</t>
  </si>
  <si>
    <t>(.50*(promedio de 4 calificaciones vigentes otorgadas por órgano garante))+(.50*((1-(recursos de revisión registrados / solicitudes de acceso a la información y derechos ARCO)))*100))</t>
  </si>
  <si>
    <t>Índice</t>
  </si>
  <si>
    <t>Porcentaje de solicitudes de acceso a la información y derechos ARCO contestadas</t>
  </si>
  <si>
    <t>(Solicitudes de acceso a la información y derechos ARCO contestadas / Solicitudes de acceso a la información y derechos ARCO recibidas)*100</t>
  </si>
  <si>
    <t>Porcentaje de solicitudes de acceso a la información pública respondidas en los plazos establecidos en la normatividad vigente</t>
  </si>
  <si>
    <t>(Solicitudes de acceso a la información pública respondidas en los plazos establecidos en la normatividad vigente / Solicitudes de información de acceso a la información pública recibidas)*100</t>
  </si>
  <si>
    <t>Porcentaje de sujetos obligados capacitados en materia de acceso a la información y derechos ARCO</t>
  </si>
  <si>
    <t>(Sujetos obligados capacitados en materia de acceso a la información y derechos ARCO / Total de sujetos obligados de la Administración Pública Municipal y Paramunicipal)*100</t>
  </si>
  <si>
    <t>Porcentaje de obligaciones de transparencia publicadas</t>
  </si>
  <si>
    <t>(Número de obligaciones de transparencia publicadas / Número de obligaciones de transparencia asignadas por tabla de aplicabilidad) * 100</t>
  </si>
  <si>
    <t>Porcentaje de Sujetos Obligados verificados en la publicación de obligaciones de transparencia en medios electrónicos</t>
  </si>
  <si>
    <t>(Sujetos obligados con verificación de  publicación de obligaciones de transparencia en medios electrónicos / Sujetos obligados a publicar   obligaciones de transparencia en medios electrónicos) * 100</t>
  </si>
  <si>
    <t>Atención Ciudadana</t>
  </si>
  <si>
    <t>Porcentaje de personas satisfechas en la atención del trámite solicitado</t>
  </si>
  <si>
    <t>(Número de personas satisfechas en la atención/Número de personas encuestadas que recibieron una atención)*100</t>
  </si>
  <si>
    <t>Porcentaje de informes realizados de análisis de necesidades de folios en rezago</t>
  </si>
  <si>
    <t>(Cantidad de informes realizados/Cantidad de informes por realizar)*100</t>
  </si>
  <si>
    <t>Porcentaje de folios de atención generados en los mecanismos brindados</t>
  </si>
  <si>
    <t>(Número de folios generados/Número de peticiones presentadas)*100</t>
  </si>
  <si>
    <t>Porcentaje de juntas vecinales realizadas</t>
  </si>
  <si>
    <t>(Número de juntas vecinales realizadas/Número de juntas vecinales programadas)*100</t>
  </si>
  <si>
    <t>Porcentaje de recorridos realizados</t>
  </si>
  <si>
    <t>(Número de recorridos realizados/Número de recorridos programados)*100</t>
  </si>
  <si>
    <t>Porcentaje miercóles ciudadanos realizados</t>
  </si>
  <si>
    <t>(Número de miercóles ciudadanos realizados/Número de miercóles ciudadanos programados)*100</t>
  </si>
  <si>
    <t>Porcentaje de oficios realizados sobre folios fuera de tiempo</t>
  </si>
  <si>
    <t>(Número de oficios redactados y enviados/Número de oficios requeridos ar enviar)*100</t>
  </si>
  <si>
    <t>Porcentaje de propuestas generadas para la mejora del sistema</t>
  </si>
  <si>
    <t>(Propuesta de mejora realizada/Propuesta de mejora a realizar)*100</t>
  </si>
  <si>
    <t>Porcentaje de catálogos elaborados para conocer el plazo de respuesta de las peticiones</t>
  </si>
  <si>
    <t>(Catalogo elaborado/Catalogo por elaborar)*100</t>
  </si>
  <si>
    <t>Difusión Institucional</t>
  </si>
  <si>
    <t>Porcentaje de planes de campaña realizados</t>
  </si>
  <si>
    <t>(Cantidad de campañas realizadas) /Cantidad de Campañas recibidas)*100</t>
  </si>
  <si>
    <t>Tasa de variación porcentual de campañas de difusión realizadas</t>
  </si>
  <si>
    <t>(Cantidad de campañas realizadas en el presente año) - (Cantidad de campañas realizadas en año anterior)/ Cantidad de campañas realizadas en el año anterior)*100</t>
  </si>
  <si>
    <t>Porcentaje de boletines difundidos en radio, prensa, television y medios web</t>
  </si>
  <si>
    <t>(Cantidad de boletines difundidos) / Cantidad de boletines solicitados)*100</t>
  </si>
  <si>
    <t>Porcentaje de solicitudes atendidas para difusión de avisos o campañas.</t>
  </si>
  <si>
    <t>(Cantidad de oficios atendidos de las secretarías/Cantidad de oficios recibidos)*100</t>
  </si>
  <si>
    <t>Porcentaje de atención a las solicitudes recibidas por redes sociales de atencion ciudadana</t>
  </si>
  <si>
    <t>(Cantidad de solicitud atendidas / Cantidad de solicitud recibidas) *100</t>
  </si>
  <si>
    <t>(Cantidad de campañas difundidos) / Cantidad de campañas solicitadas)*100</t>
  </si>
  <si>
    <t>Porcentaje de calendarios mensuales elaborados</t>
  </si>
  <si>
    <t>(Calendarios elaborados/Calendarios a realizar)*100</t>
  </si>
  <si>
    <t>Porcentaje de reportes generados sobre resultados de redes sociales</t>
  </si>
  <si>
    <t>(Cantidad de reportes generados/Cantidad de reportes planeados)*100</t>
  </si>
  <si>
    <t>Planeación y Proyectos Estratégicos</t>
  </si>
  <si>
    <t>Porcentaje de áreas que desarrollan sus programas bajo la Metodología del Marco Lógico</t>
  </si>
  <si>
    <t>(Áreas que desarrollan la metodología / total de áreas del municipio)*100</t>
  </si>
  <si>
    <t>Variación porcentual en el Índice alcanzado en la etapa de planeación por la S.H.C.P.</t>
  </si>
  <si>
    <t>Resultado emitido por la S.H.C.P.</t>
  </si>
  <si>
    <t>Porcentaje de informes de indicadores realizados de avance trimestral</t>
  </si>
  <si>
    <t>(Informes trimestrales elaborados / informes trimestrales a realizar)*100</t>
  </si>
  <si>
    <t>Porcentaje de instructivos emitidos para el uso de la plataforma de indicadores</t>
  </si>
  <si>
    <t>(Instructivo elaborado / instructivo planeado)*100</t>
  </si>
  <si>
    <t>Porcentaje de capacitaciones y/o asesorías impartidas a los enlaces en la plataforma de indicadores</t>
  </si>
  <si>
    <t>(Cantidad de capacitaciones y/o asesorías impartidas / cantidad de capacitaciones y/o asesorías programas y/o solicitadas)*100</t>
  </si>
  <si>
    <t>Porcentaje de áreas que recibieron capacitación en materia de planeación</t>
  </si>
  <si>
    <t>(Cantidad de capacitaciones realizadas / cantidad de capacitaciones programadas)*100</t>
  </si>
  <si>
    <t xml:space="preserve">Porcentaje de reportes elaborados para la integración del Informe de Gobierno </t>
  </si>
  <si>
    <t>(Reportes elaborados / reportes programados)*100</t>
  </si>
  <si>
    <t>Porcentaje de fichas de proyectos estratégicos solicitadas</t>
  </si>
  <si>
    <t>(Fichas técnicas solicitadas / cantidad de proyectos estratégicos)*100</t>
  </si>
  <si>
    <t>Porcentaje de seguimientos realizados a las líneas de acción del Plan Municipal de Desarrollo</t>
  </si>
  <si>
    <t>(Seguimientos realizados / seguimientos programados)*100</t>
  </si>
  <si>
    <t xml:space="preserve">Gobierno Digital </t>
  </si>
  <si>
    <t>Porcentaje de sistemas desarrollados por la Dirección de Gobierno Digital, distribuidos con licencias libres y de código abierto publicados</t>
  </si>
  <si>
    <t>(Cantidad de sistemas desarrollados publicados/ Cantidad de sistemas desarrollados por publicar)*100</t>
  </si>
  <si>
    <t xml:space="preserve">Porcentaje de trámites o servicios librados en la Ventanilla de Trámites </t>
  </si>
  <si>
    <t>(Cantidad de trámites o servicios liberados/ Cantidad de trámites y servicios por liberar)*100</t>
  </si>
  <si>
    <t>Porcentaje de sistemas integrados al sistema de autenticación</t>
  </si>
  <si>
    <t>(Cantidad de sistemas integrados al sistema de autenticación/ Cantidad de sistemas por integrar al sistema de autenticación) *100</t>
  </si>
  <si>
    <t>Porcentaje de colaboraciones con otras entidades gubernamentales, organismos internacionales o particulares para intercambiar datos entre sistemas de información para complementar proyectos de Gobierno Digital.</t>
  </si>
  <si>
    <t>(Cantidad de acuerdos generados para el intercambio de datos/ Cantidad  de acuerdos por generar para el intercambio de datos)*100</t>
  </si>
  <si>
    <t>Porcentaje de analíticas generadas a partir de los sistemas digitales del municipio de Monterrey publicados vía web.</t>
  </si>
  <si>
    <t>(Cantidad de analíticas generadas/ Cantidad de analíticas por generar)*100</t>
  </si>
  <si>
    <t>Porcentaje de procesos de participación ciudadana llevados a cabo en la plataforma de DECIDIM.</t>
  </si>
  <si>
    <t>(Cantidad de procesos de participación ciudadana realizados/ Cantidad de procesos de participación ciudadana por realizar)*100</t>
  </si>
  <si>
    <t xml:space="preserve">Porcentaje de mesas de trabajo con las distintas dependencias para la colaboración. </t>
  </si>
  <si>
    <t>(Cantidad de mesas de trabajo con dependencias de la APM realizadas/ Cantidad de mesas de trabajo con la APM por realizar)*100</t>
  </si>
  <si>
    <t>Porcentaje de capacitaciones relacionadas con la transformación digital impartidos por la Dirección de Gobierno Digital a servidores públicos de otras Dependencias y Entidades de la APM</t>
  </si>
  <si>
    <t>(Cantidad de capacitaciones relacionadas con la transformación digital realizadas/Cantidad de capacitaciones relacionadas la transformación digital a realizar)*100</t>
  </si>
  <si>
    <t>Porcentaje de sistemas integrados a la capa de abstracción común y única que permita acceder a los datos de modo que nuevas aplicaciones puedan acceder a la información de aplicaciones heredadas.</t>
  </si>
  <si>
    <t>(Cantidad de sistemas integrados/ Cantidad de sistemas por integrar)*100</t>
  </si>
  <si>
    <t>Porcentaje de propuestas normativas elaboradas y presentadas en materia de gestión de datos, gobernanza digital y/o gobernanza tecnológica.</t>
  </si>
  <si>
    <t xml:space="preserve">(Propuestas normativas elaboradas y presentados/Propuesta normativas a elaborar)*100 </t>
  </si>
  <si>
    <t>Mejora Regulatoria</t>
  </si>
  <si>
    <t>Porcentaje de trámites y servicios con impacto en el desarrollo económico mejorados</t>
  </si>
  <si>
    <t xml:space="preserve">(Cantidad de recomendaciones OCDE realizadas/Cantidad de recomendaciones)*100 </t>
  </si>
  <si>
    <t>Porcentaje de regulaciones, trámites y servicios mejorados</t>
  </si>
  <si>
    <t xml:space="preserve">(Cantidad de regulaciones, trámites y servicios mejorados/Cantidad de regulaciones, trámites y servicios vigentes)*100 </t>
  </si>
  <si>
    <t>Variación porcentual de días reducidos en la resolución de trámites y servicios para la apertura de empresas</t>
  </si>
  <si>
    <t>(Cantidad total de días necesarios para la resolución de trámites para apertura de empresas en el periodo vigente/ Cantidad total de días necesarios para la resolución del trámites para apertura de empresas en el periodo anterior)-1*100)</t>
  </si>
  <si>
    <t>Porcentaje de trámites en el registro de trámites</t>
  </si>
  <si>
    <t>(Cantidad de trámites y servicios simplificados/Cantidad de trámites y servicios programados para simplificar)*100</t>
  </si>
  <si>
    <t xml:space="preserve">Porcentaje de trámites con lenguaje claro y ciudadano </t>
  </si>
  <si>
    <t>(Cantidad de trámites y servicios con lenguaje veraz, claro y ciudadano / Cantidad de trámites y servicios)*100</t>
  </si>
  <si>
    <t>Porcentaje de regulaciones de alto impacto en la apertura de empresas mejoradas</t>
  </si>
  <si>
    <t>(Cantidad de regulaciones mejoradas / Cantidad de regulaciones)*100</t>
  </si>
  <si>
    <t>Porcentaje de regulaciones del marco regulatorio vigente simplificadas - abrogadas</t>
  </si>
  <si>
    <t>(Cantidad de regulaciones programadas para simplificación o abrogación / Cantidad de regulaciones vigentes)*100</t>
  </si>
  <si>
    <t>Porcentaje de regulaciones de alto impacto emitidas</t>
  </si>
  <si>
    <t>(Cantidad de regulaciones de alto impacto emitidas/ Cantidad de regulaciones)*100</t>
  </si>
  <si>
    <t xml:space="preserve">Variación porcentual de requisitos reducidos para la obtención de trámites y servicios  para la apertura de empresas </t>
  </si>
  <si>
    <t>(Cantidad total de requisitos necesarios para la resolución de trámites para apertura de empresas en el periodo vigente/ Cantidad total de requisitos necesarios para la resolución del trámites para apertura de empresas en el periodo anterior)-1*100)</t>
  </si>
  <si>
    <t>Porcentaje de difusiones de los requisitos para la apertura de empresas</t>
  </si>
  <si>
    <t>(Cantidad de difusiones realizadas/ Cantidad de difusiones planeadas)*100</t>
  </si>
  <si>
    <t>Variación porcentual de requisitos simplificados y/o eliminados derivado de la interpretación correcta</t>
  </si>
  <si>
    <t>(Cantidad de requisitos simplificados y/o eliminados / Cantidad de requisitos sobre aquellos susceptibles de simplificarse o eliminarse)-1*100)</t>
  </si>
  <si>
    <t xml:space="preserve">Porcentaje capacitaciones de mejora regulatoria </t>
  </si>
  <si>
    <t>(Cantidad de capacitaciones realizadas/ Capacitaciones planeadas)*100</t>
  </si>
  <si>
    <t>Participación Ciudadana</t>
  </si>
  <si>
    <t>Porcentaje de Acciones de Participación Ciudadana realizadas.</t>
  </si>
  <si>
    <t>(Acciones de Participación Ciudadana implementadas/Acciones de Participación Ciudadana planeadas)*100</t>
  </si>
  <si>
    <t>Porcentaje de personas que consideran que tienen influencia en las decisiones del Gobierno.</t>
  </si>
  <si>
    <t>(Número de personas que consideran que tienen influencia en las decisiones de Gobierno/ Total de personas encuestadas)*100</t>
  </si>
  <si>
    <t>Porcentaje de juntas vecinales acreditadas</t>
  </si>
  <si>
    <t>(Cantidad de juntas vecinales acreditadas / Cantidad de juntas vecinales programadas) *100</t>
  </si>
  <si>
    <t>Porcentaje de Asambleas Vecinales realizadas</t>
  </si>
  <si>
    <t>(Cantidad de Asambleas Vecinales realizadas/Cantidad de Asambleas Vecinales programadas)*100</t>
  </si>
  <si>
    <t xml:space="preserve">Porcentaje de eventos convocados </t>
  </si>
  <si>
    <t>(Cantidad de eventos convocados/Cantidad de eventos convocados planeados)*100</t>
  </si>
  <si>
    <t>Porcentaje de avance de los compromisos contemplados en el Plan de Acción de Gobierno Abierto</t>
  </si>
  <si>
    <t>(Porcentaje de avance de compromisos del Plan de Acción de Gobierno Abierto/Porcentaje de avance de compromisos del Plan de Acción de Gobierno Abierto planeado)*100</t>
  </si>
  <si>
    <t xml:space="preserve">Porcentaje de mesas de trabajo realizadas. </t>
  </si>
  <si>
    <t>(Cantidad de mesas de trabajo realizadas/Cantidad de mesas de trabajo planeadas)*100</t>
  </si>
  <si>
    <t>Porcentaje de capacitaciones en materia de Gobierno Abierto realizadas</t>
  </si>
  <si>
    <t>(Cantidad de capacitaciones realizadas/Cantidad de capacitaciones planeadas)*100</t>
  </si>
  <si>
    <t xml:space="preserve">Porcentaje de proyectos electos con proceso de socialización de Presupuesto Participativo </t>
  </si>
  <si>
    <t>(Proyectos electos / Proyectos a elegir) * 100</t>
  </si>
  <si>
    <t>Porcentaje reuniones de socialización realizadas</t>
  </si>
  <si>
    <t>(Cantidad de reuniones realizadas/Cantidad de reuniones planeadas)*100</t>
  </si>
  <si>
    <t xml:space="preserve">Variación porcental en la votación en los proyectos de Presupuesto Participativo </t>
  </si>
  <si>
    <t>((Votación en el periodo actual / Votación en el periodo anterior) -1) * 100</t>
  </si>
  <si>
    <t xml:space="preserve">Porcentaje de Juntas Vecinales Capacitadas </t>
  </si>
  <si>
    <t>(Juntas Vecinales Capacitadas / Juntas Vecinales Acreditadas)*100</t>
  </si>
  <si>
    <t>Orientaciones</t>
  </si>
  <si>
    <t>Adolescentes con apoyo que detectados</t>
  </si>
  <si>
    <t>Servicios psicosociales conferidos a solicitados</t>
  </si>
  <si>
    <t>Niñas, niños y adolescentes recorridos</t>
  </si>
  <si>
    <t>Servicios brindados a niñas, pública</t>
  </si>
  <si>
    <t>Servicios integrales impartidos a programados</t>
  </si>
  <si>
    <t>Servicios preventivos de salud programados</t>
  </si>
  <si>
    <t>483. Circulos Restaurativos</t>
  </si>
  <si>
    <t>484. Talleres productivos</t>
  </si>
  <si>
    <t>446. Actividades de Incentivo y Asesoramiento para el Primer Empleo y Emprendimiento</t>
  </si>
  <si>
    <t>450. Espacios Publicos Intervenidos</t>
  </si>
  <si>
    <t>451. Espacios Publicos Intervenidos</t>
  </si>
  <si>
    <t>452. Miembros del Padron ReUrbanizarte</t>
  </si>
  <si>
    <t>455. Servicios y Actividades de Salud Integral de las Juventudes</t>
  </si>
  <si>
    <t>459. Actividades, talleres y apoyos deportivos y actividad fisica</t>
  </si>
  <si>
    <t>465. Actividades, talleres y apoyos deportivos y actividad fisica</t>
  </si>
  <si>
    <t>Reporte Bancario</t>
  </si>
  <si>
    <t>Presentación</t>
  </si>
  <si>
    <t>Listado de asistencia y Evidencia fotográfica</t>
  </si>
  <si>
    <t>Listado de asistencia y Evidencia Fotográfica</t>
  </si>
  <si>
    <t>Listado de Ciudadanos</t>
  </si>
  <si>
    <t>Listado de Empresas</t>
  </si>
  <si>
    <t>Captura de Pantalla</t>
  </si>
  <si>
    <t>Agenda turística-cultural</t>
  </si>
  <si>
    <t>283. Reporte de visitas 103/103</t>
  </si>
  <si>
    <t>285. Padrón de personas beneficiarias</t>
  </si>
  <si>
    <t>286. Padrón de personas beneficiarias</t>
  </si>
  <si>
    <t>296. Ficha técnica 1/1</t>
  </si>
  <si>
    <t>298. Padrón de personas beneficiarias</t>
  </si>
  <si>
    <t>300. Padrón de personas beneficiarias</t>
  </si>
  <si>
    <t>301. Padrón de personas beneficiarias</t>
  </si>
  <si>
    <t>312. Padrón de personas beneficiarias</t>
  </si>
  <si>
    <t>316.Padrón de personas beneficiarias</t>
  </si>
  <si>
    <t>319. Padrón de personas beneficiarias</t>
  </si>
  <si>
    <t>320. Reporte de mastografías y papanicolaous</t>
  </si>
  <si>
    <t>321. Base de datos de encuestas de satisfacción</t>
  </si>
  <si>
    <t>326. Base de datos de Pre y post aplicados</t>
  </si>
  <si>
    <t>327. Padrón de personas beneficiarias</t>
  </si>
  <si>
    <t>331. Padrón de personas beneficiarias</t>
  </si>
  <si>
    <t>340. Reporte de activación comunitaria</t>
  </si>
  <si>
    <t>348. Padrón de personas beneficiarias</t>
  </si>
  <si>
    <t>358. Padrón de personas beneficiarias</t>
  </si>
  <si>
    <t>141.Planos 17/17</t>
  </si>
  <si>
    <t>149.Planos 5/5</t>
  </si>
  <si>
    <t>150.Levantamiento 5/5</t>
  </si>
  <si>
    <t>178. Minuta</t>
  </si>
  <si>
    <t>181.Oficios,fotos 13/13</t>
  </si>
  <si>
    <t>182. Listado de expedientes</t>
  </si>
  <si>
    <t>186. Listas de asistencia,</t>
  </si>
  <si>
    <t>188. Listado de expedientes</t>
  </si>
  <si>
    <t>186.Lista de asistencia</t>
  </si>
  <si>
    <t>190. Minutas, fotos (2/2)</t>
  </si>
  <si>
    <t>192. Captura de pantalla</t>
  </si>
  <si>
    <t>208.Porcentaje de campañas de comunicación ejecutadas sobre el uso alternativo del agua 2/2</t>
  </si>
  <si>
    <t>213.Porcentaje de gestiones realizadas para la creación de huertos urbanos 3/3</t>
  </si>
  <si>
    <t>222.Porcentaje de talleres, pláticas y eventos realizados para aprovechamiento de residuos sólidos urbanos 2/2</t>
  </si>
  <si>
    <t xml:space="preserve"> </t>
  </si>
  <si>
    <t>45. Eventos realizados- informe e infografia</t>
  </si>
  <si>
    <t>46. Convenios. Convenio e infografia</t>
  </si>
  <si>
    <t>47. Policias atendidos- informe de registros</t>
  </si>
  <si>
    <t>49. Comites seguridad- listas de asistencia</t>
  </si>
  <si>
    <t>50. Comites conformados- actas constitutivas</t>
  </si>
  <si>
    <t>51. Comites que tienen chat- registro</t>
  </si>
  <si>
    <t>53. Personas beneficiadas. Registro</t>
  </si>
  <si>
    <t>54- Servicios CAIPA- registro</t>
  </si>
  <si>
    <t>55. Servicios UAVVI.- registro</t>
  </si>
  <si>
    <t>56. Personas beneficiadas UAVVI- registro</t>
  </si>
  <si>
    <t>57. Personas beneficiadas CAIPA- registro</t>
  </si>
  <si>
    <t>58. Canalizaciones - registro</t>
  </si>
  <si>
    <t>59. Visitas de seguimiento- registro</t>
  </si>
  <si>
    <t>60. Acompañamientos- registro</t>
  </si>
  <si>
    <t>61. Auxilios- registro</t>
  </si>
  <si>
    <t>70. Kaizen desarrollados</t>
  </si>
  <si>
    <t>78. Eventos relavantes- registro base de datos</t>
  </si>
  <si>
    <t>82. Centro de confianza</t>
  </si>
  <si>
    <t>83. CUP</t>
  </si>
  <si>
    <t xml:space="preserve">153. Operativos- registro de estadisitcas </t>
  </si>
  <si>
    <t>154. Reporte- registro</t>
  </si>
  <si>
    <t>155. Actividades de supervision- registro</t>
  </si>
  <si>
    <t>156. Capacitaciones  cultura vial- registro</t>
  </si>
  <si>
    <t>Ev 584  Reporte de folios</t>
  </si>
  <si>
    <t>Ev 585 Juntas vecinales</t>
  </si>
  <si>
    <t>Ev 586 Recorridos</t>
  </si>
  <si>
    <t>Ev 587 Miercoles ciudadano</t>
  </si>
  <si>
    <t>Ev 588 Porcentaje de Oficios</t>
  </si>
  <si>
    <t>495.expedientes para pagos de contratistas</t>
  </si>
  <si>
    <t>497.Recuperacion de fondos</t>
  </si>
  <si>
    <t>495.Expedientes para pagos de contratistas, provedores y otros</t>
  </si>
  <si>
    <t>497.Trspasos realizados</t>
  </si>
  <si>
    <t>N/A</t>
  </si>
  <si>
    <t>4.-Actas de Comité  14/14</t>
  </si>
  <si>
    <t>5.-Actas de Comité  14/14</t>
  </si>
  <si>
    <t>6.-Ficha Técnica de Factibilidad  0/18</t>
  </si>
  <si>
    <t>7.Peticiones con Visita Técnica  16/16</t>
  </si>
  <si>
    <t>8.-Reporte Sistema Sentral  63/63</t>
  </si>
  <si>
    <t>No se había programado ejecución para este periodo - 217.Porcentaje de residuos sólidos urbanos desviados de confinamiento 2/2</t>
  </si>
  <si>
    <t>No se había programado ejecución para este periodo - 43. Talleres y murales- informe e infografia</t>
  </si>
  <si>
    <t>No se había programado ejecución para este periodo - 41. Colonias intervenidas- informe e infografia</t>
  </si>
  <si>
    <t>No se había programado ejecución para este periodo - 52. Brigadas- informe e infografia</t>
  </si>
  <si>
    <t>No se había programado ejecución para este periodo - 75. Elementos actualizados</t>
  </si>
  <si>
    <t>No se había programado ejecución para este periodo - 151. Variacion lesionados- registro de estadistica</t>
  </si>
  <si>
    <t>No se había programado ejecución para este periodo - 80. Licencia de software- infografia</t>
  </si>
  <si>
    <t xml:space="preserve">No se había programado ejecución para este periodo - 152. Variacion hechos de transito-  registro de estadisitcas </t>
  </si>
  <si>
    <t xml:space="preserve">No se había programado ejecución para este periodo </t>
  </si>
  <si>
    <t>443. Reporte mas fotos</t>
  </si>
  <si>
    <t>450. foto</t>
  </si>
  <si>
    <t>451. Minuta y fotos</t>
  </si>
  <si>
    <t>Control de inspecciones en materia de alcoholes,espectáculos,comercio, desarrollo urbano, ecología y servicios públicos</t>
  </si>
  <si>
    <t>459. Listas, minutas</t>
  </si>
  <si>
    <t>443. Reporte minuta, fotos, ficha técnica del evento</t>
  </si>
  <si>
    <t>444. Actividades y Servicios de Acompañamiento Academico</t>
  </si>
  <si>
    <t xml:space="preserve">*si esta la evidencia pero no esta reportada aquí </t>
  </si>
  <si>
    <t>454. Reporte, lista, fotos</t>
  </si>
  <si>
    <t>455. Reporte, lista, fotos, un curso fue por via LIVE</t>
  </si>
  <si>
    <t>461. Talleres de Lectura, reporte</t>
  </si>
  <si>
    <t>Lista de Asistencia , Evidencia Multimedia, fichas técnicas</t>
  </si>
  <si>
    <t>140.- Mtto Fuentes y Monumentos, reporte diarios</t>
  </si>
  <si>
    <t>283. Reportes de visitas médicas domiciliarias 65/65</t>
  </si>
  <si>
    <t>285.Padrón de Personas Beneficiarias</t>
  </si>
  <si>
    <t>286. Padrón de Personas Beneficiarias</t>
  </si>
  <si>
    <t>298. Padrón de Personas Beneficiarias</t>
  </si>
  <si>
    <t>300. Padrón de Personas Beneficiarias</t>
  </si>
  <si>
    <t>301. Padrón de Personas Beneficiarias</t>
  </si>
  <si>
    <t>305. Ficha técnica de evento</t>
  </si>
  <si>
    <t>306.Fichas técnicas 9/9</t>
  </si>
  <si>
    <t>312. Padrón de Personas Beneficiadas</t>
  </si>
  <si>
    <t xml:space="preserve">316.Padrón de  Personas beneficiarias </t>
  </si>
  <si>
    <t xml:space="preserve">319. Padrón de  Personas beneficiarias </t>
  </si>
  <si>
    <t>335. Fichas técnicas 2/2</t>
  </si>
  <si>
    <t xml:space="preserve">348. Padrón de  Personas beneficiarias </t>
  </si>
  <si>
    <t>4.Reuniones de Trabajo 1/1</t>
  </si>
  <si>
    <t>5.Obras con Promoción y Difusión 1/1</t>
  </si>
  <si>
    <t>6. Dictames 0/5</t>
  </si>
  <si>
    <t>7.Peticiones con Visita Técnica 10/10</t>
  </si>
  <si>
    <t>8.Propuestas Ciudadanas 39/39</t>
  </si>
  <si>
    <t>8.Contratos 19/19</t>
  </si>
  <si>
    <t>Porcentaje de servicios integrales impartidos a niñas, niños y adolescentes de Estancias Infantiles y Espacios Infancia-Adolescencia</t>
  </si>
  <si>
    <t>Porcentaje de adolescentes con apoyo que se encuentran en riesgo por falta de redes de apoyo</t>
  </si>
  <si>
    <t xml:space="preserve">Porcentaje de servicios preventivos de salud médica impartidos a niñas, niños y adolescentes en Estancias Infantiles y Espacios Infancia y Adolescencia </t>
  </si>
  <si>
    <t>Porcentaje de prestadores de servicio turisticos beneficiados por la mentoría</t>
  </si>
  <si>
    <t>613. Reporte de analíticas 1/1</t>
  </si>
  <si>
    <t>619. Reporte de reuniones 1/1</t>
  </si>
  <si>
    <t>634. Actas 5/5</t>
  </si>
  <si>
    <t>635. Reporte Fotografico 14/14</t>
  </si>
  <si>
    <t>636. Reporte Fotografico 6/7</t>
  </si>
  <si>
    <t>640. HiperVinculo 1/1</t>
  </si>
  <si>
    <t>641. Reporte Fotografico 4/4</t>
  </si>
  <si>
    <t>642. HiperVinculo 1/1</t>
  </si>
  <si>
    <t>635. Reporte Fotografico</t>
  </si>
  <si>
    <t>636. Reporte Fotografico</t>
  </si>
  <si>
    <t>641. Reporte Fotografico</t>
  </si>
  <si>
    <t>634. Actas</t>
  </si>
  <si>
    <t>638. Reporte Fotografico</t>
  </si>
  <si>
    <t>639. Reporte Fotografico</t>
  </si>
  <si>
    <t>643. Reporte Fotografico</t>
  </si>
  <si>
    <t>613. Reporte de avances</t>
  </si>
  <si>
    <t xml:space="preserve">615. Reporte de avances </t>
  </si>
  <si>
    <t xml:space="preserve">616. Reporte de avances </t>
  </si>
  <si>
    <t>619. Reporte de avances</t>
  </si>
  <si>
    <t>110. Reporte atención a solicitudes 1/1</t>
  </si>
  <si>
    <t>111. Reportes toma de decisiones 1/1</t>
  </si>
  <si>
    <t>92.Reporte soporte e Infraestructura 1/1</t>
  </si>
  <si>
    <t>93.Respaldo de Información. 1/1</t>
  </si>
  <si>
    <t>94.Reporte de solicitudes 1/1</t>
  </si>
  <si>
    <t>97. Reporte usuarios en red 1/1</t>
  </si>
  <si>
    <t>121. Reporte Fotografico 1/1</t>
  </si>
  <si>
    <t>123. Reporte Fotografico 7/7</t>
  </si>
  <si>
    <t>124. Reporte de Actividades 1/1</t>
  </si>
  <si>
    <t>125. Reporte de Sistema Sentral 1/1</t>
  </si>
  <si>
    <t>116. Reporte Fotográfico/Lista de Asistencia . 1/1</t>
  </si>
  <si>
    <t xml:space="preserve">118. Progrma Municipal de Mejora Regulatoria 2023 . 1/1 https://storage.googleapis.com/mty-webspa-cms-media/documents/Programa_Municipal_de_Mejora_Regulatoria_23.pdf </t>
  </si>
  <si>
    <t>99. Reportes 2/2</t>
  </si>
  <si>
    <t>100. Obligaciones 1/1</t>
  </si>
  <si>
    <t xml:space="preserve">101. Solicitudes de información 5/5 </t>
  </si>
  <si>
    <t>102. Reporte fotográfico 1/1</t>
  </si>
  <si>
    <t>103. Reporte fotográfico 1/1</t>
  </si>
  <si>
    <t>No se había programado ejecución para este periodo. - 120. hipervinculo</t>
  </si>
  <si>
    <t>No estaba programada ejecución - 122. Reporte de Actividades</t>
  </si>
  <si>
    <t>93. Reporte e Infrestructura 1/1</t>
  </si>
  <si>
    <t>94. Respaldo de Información 1/1</t>
  </si>
  <si>
    <t>95. Reporte de solicitudes 1/1</t>
  </si>
  <si>
    <t>98. Reporte de usuarios en red 1/1</t>
  </si>
  <si>
    <t>100. Reportes 2/2</t>
  </si>
  <si>
    <t>101. Obligaciones 1/1</t>
  </si>
  <si>
    <t>102. Solicitudes de información 4/4</t>
  </si>
  <si>
    <t>104. Reporte fotográfico 1/1</t>
  </si>
  <si>
    <t>110. Reporte de avances 1/1</t>
  </si>
  <si>
    <t>111. Reporte de avances 1/1</t>
  </si>
  <si>
    <t>112. Reporte de avances 1/1</t>
  </si>
  <si>
    <t>121. Reporte Fotografico 3/3</t>
  </si>
  <si>
    <t>122. Reporte de Actividades 1/1</t>
  </si>
  <si>
    <t>123. Reporte Fotografico 4/4</t>
  </si>
  <si>
    <t>Registrar el ingreso de las personas detenidas en el Centro de Detenciones</t>
  </si>
  <si>
    <t>Plaricas a padres de familia</t>
  </si>
  <si>
    <t>Platicas a niñas, niños y adolescentes</t>
  </si>
  <si>
    <t>Asesorías Jurídicas</t>
  </si>
  <si>
    <t>Orientaciones Jurídicas</t>
  </si>
  <si>
    <t>Registro interno</t>
  </si>
  <si>
    <t>Detectados PAPTI</t>
  </si>
  <si>
    <t>Sevicios brindados</t>
  </si>
  <si>
    <t>Sevicios Estancias</t>
  </si>
  <si>
    <t>Reporte de  Setvicios médicos</t>
  </si>
  <si>
    <t>237. Plan Anual de Obra</t>
  </si>
  <si>
    <t>477. Evaluaciones de capacitaciones</t>
  </si>
  <si>
    <t>Aún no es posible medirlo</t>
  </si>
  <si>
    <t>483. Circulos Mujeres por la paz</t>
  </si>
  <si>
    <t>484. Talleres Productivos</t>
  </si>
  <si>
    <t>616. Capacitacion interinstitucional</t>
  </si>
  <si>
    <t>618. Instrumento de evaluación</t>
  </si>
  <si>
    <t>623. Recomendaciones igualdad laboral</t>
  </si>
  <si>
    <t>624. Modulos en ferias de servicios</t>
  </si>
  <si>
    <t>625. Charlas a la población</t>
  </si>
  <si>
    <t>630. Intervenir escuelas y espacios no escolarizados de Monterrey con los programas No es No y Piensa Igualitario.</t>
  </si>
  <si>
    <t>632. Beneficiar personas mediante la implementación del programa Piensa Igualitario en el municipio de Monterrey</t>
  </si>
  <si>
    <t>571. Insersión escolar</t>
  </si>
  <si>
    <t>572. Ferias y exposiciones de oferta educativa</t>
  </si>
  <si>
    <t>574. Actividades, talleres y conferencias de mejoramiento académico y buen clima escolar</t>
  </si>
  <si>
    <t>576. Apoyos escolares (becas, útiles y libros)</t>
  </si>
  <si>
    <t>579. Cursos y-o talleres de habilidades y herramientas de empleabilidad</t>
  </si>
  <si>
    <t>587. Insumos y espacios para artistas urbanos a través de _ReUrbanizArte MTY_</t>
  </si>
  <si>
    <t>588. Conferencias y talleres en promoción de salud mental</t>
  </si>
  <si>
    <t>589. Atención psicológica individual</t>
  </si>
  <si>
    <t>590. Conferencias y talleres en promoción de salud nutricia_</t>
  </si>
  <si>
    <t>591. Programas de salud nutricional _Reto Juventudes Sanas_</t>
  </si>
  <si>
    <t>593. Conferencias y talleres en promoción de la educación sexual y reproductiva_</t>
  </si>
  <si>
    <t>594. Cursos y seminarios de defensa personal</t>
  </si>
  <si>
    <t>596. Ferias y actividades de promoción deportivas</t>
  </si>
  <si>
    <t>599. Reuniones de clubs de lectura _Morras leyendo morras_ y _Circulo de lectura_</t>
  </si>
  <si>
    <t>601. Talleres de pintura</t>
  </si>
  <si>
    <t>602. Talleres de Graffiti</t>
  </si>
  <si>
    <t>605. Clubs de debate y simulación de Modelos de Naciones Unidas</t>
  </si>
  <si>
    <t>608. Consultar a las juventudes sobre las actividades del Instituto</t>
  </si>
  <si>
    <t>610. Atención a solicitudes ciudadanas</t>
  </si>
  <si>
    <t>611. Atención a solicitudes de transparencia</t>
  </si>
  <si>
    <t>443. Inserción escolar</t>
  </si>
  <si>
    <t>444. Actividades y asesoramiento de mejora al proceso de aprendizaje</t>
  </si>
  <si>
    <t>447. Talleres, cursos y conferencias que aumenten sus habilidades y herramientas para la empleabilidad</t>
  </si>
  <si>
    <t>448. Emprendimiento</t>
  </si>
  <si>
    <t xml:space="preserve">449. Espacios Publicos Intervenidos a Traves del Arte Urbano. </t>
  </si>
  <si>
    <t>450. Murales Realizados</t>
  </si>
  <si>
    <t>451. Bajo Puentes</t>
  </si>
  <si>
    <t>454. Servicios y actividades de atención psicologica</t>
  </si>
  <si>
    <t>455. Servicios y actividades de atención nutricia</t>
  </si>
  <si>
    <t>459. Actividades deportivas del InjuRe</t>
  </si>
  <si>
    <t>461. Fomento a la lectura</t>
  </si>
  <si>
    <t>462. Fomento a las bellas artes</t>
  </si>
  <si>
    <t>464. Actividades, clases, talleres o conferencias que promuevan la diversidad,inclusión y no discriminación_</t>
  </si>
  <si>
    <t>474. Eventos recreativos de videojuegos realizados</t>
  </si>
  <si>
    <t>475. Actividades de promoción a eventos recreativos de videojuegos realizadas</t>
  </si>
  <si>
    <t>260.-Informe Adopta un parque</t>
  </si>
  <si>
    <t>261.-Informe Mtto Sistemas de Riego</t>
  </si>
  <si>
    <t>252.- Informe Bum (Registro de Arborizacion)</t>
  </si>
  <si>
    <t>253.-Informe Mtto Areas Verdes DIMU</t>
  </si>
  <si>
    <t xml:space="preserve">254.-Mtto Fuentes y Monumentos </t>
  </si>
  <si>
    <t>No se cumplio por la reestriccion de uso del agua</t>
  </si>
  <si>
    <t>Se tenian programados 2 eventos acuaticos</t>
  </si>
  <si>
    <t>265.-Presentaciones Ahora Vamos Juntos
Se relizo una de mas para completar el mes de Abril por periodo vacional</t>
  </si>
  <si>
    <t>266.-Descriptivo IMU</t>
  </si>
  <si>
    <t>267.-Descriptivo Mtto Vial Limpieza de rejillas</t>
  </si>
  <si>
    <t>268.-Descriptivo Mtto Vial pintura de cordón</t>
  </si>
  <si>
    <t>269.-Descriptivo Mtto Vial Limpieza de plazas</t>
  </si>
  <si>
    <t>270.-Descrtiptivo Pepena</t>
  </si>
  <si>
    <t>271.-Descrptivo BM</t>
  </si>
  <si>
    <t>272.-Descriptivo IMU</t>
  </si>
  <si>
    <t>273.-Descrtiptivo BM</t>
  </si>
  <si>
    <t>274.-Descrptivo Pepena</t>
  </si>
  <si>
    <t>275.-Descriptivo Mtto Vial pintura de cordón</t>
  </si>
  <si>
    <t>276.-limpieza de rejillas</t>
  </si>
  <si>
    <t>280.-Descriptivo IMU</t>
  </si>
  <si>
    <t>281.-Descrtiptivo BM</t>
  </si>
  <si>
    <t>282.-Descrptivo Pepena</t>
  </si>
  <si>
    <t>283.-Descriptivo Mtto Vial pintura de cordón</t>
  </si>
  <si>
    <t>284.-Descriptivo Mtto Vial Limpieza de rejillas</t>
  </si>
  <si>
    <t>285.-Descriptivo IMU</t>
  </si>
  <si>
    <t>286.-Descrtiptivo BM</t>
  </si>
  <si>
    <t>287.-Descrptivo Pepena</t>
  </si>
  <si>
    <t>288.-Descriptivo Mtto Vial pintura de cordón</t>
  </si>
  <si>
    <t>289.-Descriptivo Mtto Vial Limpieza de rejillas</t>
  </si>
  <si>
    <t>290.-Descriptivo IMU</t>
  </si>
  <si>
    <t>291.-Descrtiptivo BM</t>
  </si>
  <si>
    <t>292.-Descrptivo Pepena</t>
  </si>
  <si>
    <t>293.-Descriptivo Mtto Vial pintura de cordón</t>
  </si>
  <si>
    <t>294.-Descriptivo Mtto Vial Limpieza de rejillas</t>
  </si>
  <si>
    <t>296.-Permisos de Ruptura (tramites en el mes)</t>
  </si>
  <si>
    <t>297.-Tramites tipo A, tipo B y tipo c (tramites en el mes)</t>
  </si>
  <si>
    <t>298.-Tramite a las solicitudes de Autorización  (tramites en el mes)</t>
  </si>
  <si>
    <t>299.-Tramites panteones (tramites y servicios en el mes)</t>
  </si>
  <si>
    <t>300.-Solicitudes Enlace Municipal</t>
  </si>
  <si>
    <t xml:space="preserve">301.-Obligaciones de transparencia </t>
  </si>
  <si>
    <t xml:space="preserve">302.-Solicitudes de información </t>
  </si>
  <si>
    <t>225.-Porcentaje de encuestas con buena percepción por parte de la ciudadanía</t>
  </si>
  <si>
    <t xml:space="preserve">229.- Carpeta con publicaciones </t>
  </si>
  <si>
    <t>231.-Programas de Mtto. Integral</t>
  </si>
  <si>
    <t>233.-Base de datos AP</t>
  </si>
  <si>
    <t>Ev. 583 Informe</t>
  </si>
  <si>
    <t>584. Reporte de folios</t>
  </si>
  <si>
    <t>588. Oficios rezagos</t>
  </si>
  <si>
    <t>Se realizará en marzo</t>
  </si>
  <si>
    <t>590. Catálogo</t>
  </si>
  <si>
    <t>335.Fichas técnicas 3/3</t>
  </si>
  <si>
    <t>356. Fichas técnicas de actividades 3/3</t>
  </si>
  <si>
    <t>295. Reporte  de  Apciones. 295.Solicitudes de adopción</t>
  </si>
  <si>
    <t>320. Reporte de Ppanicolaous alterados</t>
  </si>
  <si>
    <t>298. Padrón de Personas beneficiarias</t>
  </si>
  <si>
    <t>299. Padrón de Personas beneficiarias</t>
  </si>
  <si>
    <t>354. Padrón de Personas Beneficiarias</t>
  </si>
  <si>
    <t>No se realizaron pruebas físicas en el trimestre</t>
  </si>
  <si>
    <t xml:space="preserve">321.Base de datos de encuestas de satisfacción aplicadas </t>
  </si>
  <si>
    <t>296. Fichas técnicas 2/2</t>
  </si>
  <si>
    <t>323. Padrón de Personas Beneficiarias</t>
  </si>
  <si>
    <t>324. Padrón de Personas Beneficiarias</t>
  </si>
  <si>
    <t>282. Base de datos encuestas capturadas</t>
  </si>
  <si>
    <t>304. Base de datos de las encuestas capturadas</t>
  </si>
  <si>
    <t>308. Fichas técnicas de eventos y actividades 2/2</t>
  </si>
  <si>
    <t>283. Reporte de visita medica domiciliaria 156-156</t>
  </si>
  <si>
    <t>297. Base  de Datos Encuestas De Esterilizaciones</t>
  </si>
  <si>
    <t>307. Base de datos que integra los resultados de las evaluaciones realizadas</t>
  </si>
  <si>
    <t>311.Encuestas de satisfacción 190-190, 311.Base de datos de encuestas realizadas</t>
  </si>
  <si>
    <t>330.Padrón de Personas Beneficiarias</t>
  </si>
  <si>
    <t>349. Padrón de Personas Beneficiarias</t>
  </si>
  <si>
    <t xml:space="preserve"> 325. Padrón de Personas beneficiarias</t>
  </si>
  <si>
    <t>333. Ficha técnica</t>
  </si>
  <si>
    <t>322. Padrón de Personas Beneficiarias</t>
  </si>
  <si>
    <t>315. Fichas Técnicas  9/9, 315.Padrón de Personas beneficiarias</t>
  </si>
  <si>
    <t>341. Base de Datos Encuesta de Satisfacción de Ferias de Servicio</t>
  </si>
  <si>
    <t>284. Base de datos de encuestas de satisfacción</t>
  </si>
  <si>
    <t>306. Fichas técnicas 3/3</t>
  </si>
  <si>
    <t>294. Padrón de Personas beneficiarias</t>
  </si>
  <si>
    <t>338. Fichas técnicas de eventos y actividades 2/2</t>
  </si>
  <si>
    <t>348. Padrón de Personas Beneficiarias</t>
  </si>
  <si>
    <t>285. Padrón de Personas Beneficiarias</t>
  </si>
  <si>
    <t>La Olimpiada y Paralimpiada Inicia a finales de mes, por lo que no podrá reportarse hasta una vez concluída para obtener el resultado de personas que participaron</t>
  </si>
  <si>
    <t>301. Padrón de Personas beneficiarias</t>
  </si>
  <si>
    <t>300. Padrón de Personas beneficiarias</t>
  </si>
  <si>
    <t>319.Padrón de personas beneficiarias</t>
  </si>
  <si>
    <t>487. Dar cumplimiento a las Obligaciones de Transparencia</t>
  </si>
  <si>
    <t>459.Fichas técnicas 12/12</t>
  </si>
  <si>
    <t>432. Oficios de contestación 4/4</t>
  </si>
  <si>
    <t>433. Base de Datos Sentral</t>
  </si>
  <si>
    <t>Tomando en cuenta el método de cálculo: (Total de apoyos brindados conforme a lo dispuesto en reglas de operación/Total de solicitudes de apoyos aprobadas) *100                                                                                                                 *Nota: Los apoyos son otorgados conforme a lo dispuesto en las reglas de operación para el ejercicio del recurso y la designación del recurso</t>
  </si>
  <si>
    <t>435. Padrón de Personas Beneficiarias</t>
  </si>
  <si>
    <t>436. Padrón de Personas Beneficiarias</t>
  </si>
  <si>
    <t>437. Padrón de personas beneficiairas</t>
  </si>
  <si>
    <t>438. Base de Datos ACSDHIS</t>
  </si>
  <si>
    <t>439. Padrón de Personas Beneficiarias</t>
  </si>
  <si>
    <t>440. Base de datos de solicitudes de Transparencia y Acceso a la Información y Derechos ARCOP de la SDHIS</t>
  </si>
  <si>
    <t>441. Minuta de reuniones</t>
  </si>
  <si>
    <t>446. Reglas de operación 19/19</t>
  </si>
  <si>
    <t xml:space="preserve">449.Listas de asistencia                                                                       449.Fichas técnicas </t>
  </si>
  <si>
    <t>450. Formato de Vinculaciones</t>
  </si>
  <si>
    <t>452. Fichas técnicas 11/11</t>
  </si>
  <si>
    <t>453. Padrón de Personas Beneficiarias</t>
  </si>
  <si>
    <t>454.Listas de asistencia                                                                       454.Fichas técnicas 9/9</t>
  </si>
  <si>
    <t>455. Ficha técnica de eventos y actividades</t>
  </si>
  <si>
    <t>Se iniciaran a finales de Marzo</t>
  </si>
  <si>
    <t>458. Padrón de Personas Beneficiarias</t>
  </si>
  <si>
    <t>459. Ficha técnica</t>
  </si>
  <si>
    <t>460. Fichas técnicas de eventos y actividades 2/2</t>
  </si>
  <si>
    <t>461.Listas de asistencia  2/2                                                                     461.Fichas técnicas 2/2</t>
  </si>
  <si>
    <t>463. Padrón de Personas Beneficiarias</t>
  </si>
  <si>
    <t>464. Padrón de Personas Beneficiarias</t>
  </si>
  <si>
    <t>465. Padrón de Personas Beneficiarias</t>
  </si>
  <si>
    <t>466. Base de datos de requerimientos recibidos y atendidos a través de oficio</t>
  </si>
  <si>
    <t>467. Minuta de reunión</t>
  </si>
  <si>
    <t>469. Ficha técnica de eventos y actividades</t>
  </si>
  <si>
    <t>471. Fichas técnicas 3/3</t>
  </si>
  <si>
    <t>473. Padrón de Personas Beneficiarias</t>
  </si>
  <si>
    <t>474. Padrón de Personas Beneficiarias</t>
  </si>
  <si>
    <t>324.Resolver dictamenes de expedientes en materia de Subdivisiones, fusiones, parcelaciones y relotificaciones.</t>
  </si>
  <si>
    <t xml:space="preserve">327.Solicitar ordenes de inspección en materia de Desarrollo Urbano </t>
  </si>
  <si>
    <t xml:space="preserve">328.Resolver dictámenes de solicitudes de Licencias de Usos de Suelo,  Regimenes en Condominio, Casas Habitación, Trámites menores, Constancias de Obra Terminada </t>
  </si>
  <si>
    <t>329.Resolver dictámenes de licencias de la Ventanilla Única de Construcción (VUC)</t>
  </si>
  <si>
    <t>331.Atender solicitudes de Alineamientos Viales en materia de desarrollo urbano</t>
  </si>
  <si>
    <t>332.Listado de supervisiones-mar 23</t>
  </si>
  <si>
    <t>333.Listado de subdivisiones-mar 23</t>
  </si>
  <si>
    <t>334.listado de fraccionamientos-mar 23</t>
  </si>
  <si>
    <t>335.Listado digitalizaciones-mar 23</t>
  </si>
  <si>
    <t>337.listado mesa regularización -mar 23</t>
  </si>
  <si>
    <t>338. Listado de Expedientes Estructurales</t>
  </si>
  <si>
    <t>339. Listado de Expedientes Hidrología</t>
  </si>
  <si>
    <t>340. Listado de Expedientes Geología</t>
  </si>
  <si>
    <t>341. Listado de Expedientes Vial Fraccionamiento</t>
  </si>
  <si>
    <t>342. Listado de Expedientes Vial Licencias</t>
  </si>
  <si>
    <t>343. Listado de expedientes. Alineamientos resueltos</t>
  </si>
  <si>
    <t>346.Listado de expedientes georreferenciados 2/2</t>
  </si>
  <si>
    <t>347. Listados, minutas, fotos 8/8</t>
  </si>
  <si>
    <t>354.Reuniones.2/2</t>
  </si>
  <si>
    <t>355.Oficios.8/8</t>
  </si>
  <si>
    <t>359.Mesa de trabajo.2/2</t>
  </si>
  <si>
    <t>360.Minutas y Revision.37/37</t>
  </si>
  <si>
    <t>363.Informe.2/2</t>
  </si>
  <si>
    <t>365. Folios.1</t>
  </si>
  <si>
    <t>366.Reporte</t>
  </si>
  <si>
    <t>367.Reporte</t>
  </si>
  <si>
    <t>368.Reporte</t>
  </si>
  <si>
    <t>369.Reporte</t>
  </si>
  <si>
    <t>370.Reporte</t>
  </si>
  <si>
    <t>371.Estudios.3/3</t>
  </si>
  <si>
    <t>372.Brindar atención a solicitudes de inspección y vigilancia</t>
  </si>
  <si>
    <t>373.Brindar atención a dictaminaciones en materia forestal</t>
  </si>
  <si>
    <t>374.Brindar atención a dictaminaciones de lineamientos ambientales</t>
  </si>
  <si>
    <t>375.Brindar atención a dictaminaciones de anuncios</t>
  </si>
  <si>
    <t>376.Brindar atención en ventanilla de desarrollo verde</t>
  </si>
  <si>
    <t>377.Brindar atención especializada y personalizada en materia ambiental</t>
  </si>
  <si>
    <t>378.Realizar eventos, cursos o talleres sostenibles (3/3)</t>
  </si>
  <si>
    <t>383.Asignar árboles para su plantación</t>
  </si>
  <si>
    <t>384.Realizar eventos de adopción de árboles (10/10)</t>
  </si>
  <si>
    <t xml:space="preserve">385.Reforestar áreas verdes   </t>
  </si>
  <si>
    <t>386.Diseñar y/o re diseñar parques del municipio (2/2)</t>
  </si>
  <si>
    <t>387.Gestionar el desarrollo de los parques diseñados (6/6)</t>
  </si>
  <si>
    <t>389.Realizar eventos cursos o talleres (10/10)</t>
  </si>
  <si>
    <t>392.Dar cumplimiento a las Obligaciones de Transparencia (2/2)</t>
  </si>
  <si>
    <t>393.Atender las solicitudes de acceso a la información</t>
  </si>
  <si>
    <t>394.Brindar atención a reportes ciudadanos</t>
  </si>
  <si>
    <t>396.Implementar módulos digitales a petición de las áreas</t>
  </si>
  <si>
    <t>380.Consolidar acuerdos de colaboración (5/5)</t>
  </si>
  <si>
    <t>141.Planos.13/13</t>
  </si>
  <si>
    <t>146.Planos.7/7</t>
  </si>
  <si>
    <t>149.Planos.2/2</t>
  </si>
  <si>
    <t>150.Levantamiento.3/3</t>
  </si>
  <si>
    <t>174.Reporte.3/3</t>
  </si>
  <si>
    <t>175.Presentación.2/2</t>
  </si>
  <si>
    <t>182.Listado de Expedientes Verificaciones 2/2</t>
  </si>
  <si>
    <t>183. Lista de asistencia, fotos, minutas, capacitaciones</t>
  </si>
  <si>
    <t>185. Minutas, fotos, colaboraciones</t>
  </si>
  <si>
    <t>186. Minutas, fotos 8/8</t>
  </si>
  <si>
    <t>188.Porcentaje de trámites y servicios atendidos en materia de desarrollo urbano sostenible</t>
  </si>
  <si>
    <t>189. Lista de asistencia, fotos, minutas, capacitaciones</t>
  </si>
  <si>
    <t xml:space="preserve">190.Listas de asistencias, Minutas. Solución de Conflictos </t>
  </si>
  <si>
    <t>191.Porcentaje de actualizaciones realizadas a los sistemas digitales implementados</t>
  </si>
  <si>
    <t>192.Porcentaje de ciudadanos atendidos mediante sistemas digitales implementados</t>
  </si>
  <si>
    <t>56.Oficio convocatoria comité</t>
  </si>
  <si>
    <t>63.ING Fotografía descuento multas de tránsito</t>
  </si>
  <si>
    <t>64.ING. Carta invitación requerimiento</t>
  </si>
  <si>
    <t>66.01- Volante de descuento
66.02- Imagen- Redes Sociales</t>
  </si>
  <si>
    <t>67.01 Recibo con Leyenda Seguro Casa Habitación Febrero</t>
  </si>
  <si>
    <t>72. OFICIO</t>
  </si>
  <si>
    <t>77. captura de pantalla Correo Institucional</t>
  </si>
  <si>
    <t>78. captura de foto de difusión del ahorro</t>
  </si>
  <si>
    <t>83.Organigrama 1er quincena</t>
  </si>
  <si>
    <t>84. Reporte excel</t>
  </si>
  <si>
    <t>86. Reporte excel</t>
  </si>
  <si>
    <t>87. Documento word con hipervinculo</t>
  </si>
  <si>
    <t>88. Oficio de Convocatoria de comité</t>
  </si>
  <si>
    <t>90. Evidencia en formato excel de altas de proveedores.</t>
  </si>
  <si>
    <t xml:space="preserve">92. Listado en excel </t>
  </si>
  <si>
    <t>93.Captura excel</t>
  </si>
  <si>
    <t>94.Reporte solicitud</t>
  </si>
  <si>
    <t>95.Reporte solicitud</t>
  </si>
  <si>
    <t>96.Reporte sistema solicitud</t>
  </si>
  <si>
    <t>97.Reporte excel</t>
  </si>
  <si>
    <t>98.Oficios</t>
  </si>
  <si>
    <t>99.Oficios</t>
  </si>
  <si>
    <t>100.Oficios</t>
  </si>
  <si>
    <t>101.Oficios</t>
  </si>
  <si>
    <t>102.Captura pantalla</t>
  </si>
  <si>
    <t>103.Reporte y registro</t>
  </si>
  <si>
    <t>104.Reporte y registrointerno</t>
  </si>
  <si>
    <t>105.Reporte excel</t>
  </si>
  <si>
    <t>106.Reporte word</t>
  </si>
  <si>
    <t>107.Reporte excel</t>
  </si>
  <si>
    <t>108. Captura de pantalla</t>
  </si>
  <si>
    <t>109.Reporte excel</t>
  </si>
  <si>
    <t>509.Organigramas en power point</t>
  </si>
  <si>
    <t>612. Reporte de colaboraciones 1-1</t>
  </si>
  <si>
    <t>613. Reporte de analíticas 1-1</t>
  </si>
  <si>
    <t>619. Resporte de reuniones 1-1</t>
  </si>
  <si>
    <t xml:space="preserve">631. Lista de asistencia primera capacitación trimestral </t>
  </si>
  <si>
    <t>636. Reporte Fotografico 11/11</t>
  </si>
  <si>
    <t xml:space="preserve">637.Minuta Avances 1/1 </t>
  </si>
  <si>
    <t>638. Reporte Fotografico 9/9</t>
  </si>
  <si>
    <t>639. Reporte Fotografico 3/3</t>
  </si>
  <si>
    <t>641. Reporte Fotografico 29/29</t>
  </si>
  <si>
    <t>643. Reporte Fotografico 1/1</t>
  </si>
  <si>
    <t xml:space="preserve">Se modifica el reporte de este indicador debido a que la orden de compra se realizo en fecha de 22 de marzo del 2023  por lo que el reporte de ciberseguridad se espera en fechas tentativas de septiembre del presente año. </t>
  </si>
  <si>
    <t>401. Reporte de Desarrollo 1-1</t>
  </si>
  <si>
    <t>405.Reporte de Solicitudes Digitales 1-1</t>
  </si>
  <si>
    <t>409. Reporte soporte e Infraestructura 1/1</t>
  </si>
  <si>
    <t>410. Respaldo de Info 1/1</t>
  </si>
  <si>
    <t>411. Reporte de solicitudes 1/1</t>
  </si>
  <si>
    <t>412. Reporte de Capacitaciones 1/1</t>
  </si>
  <si>
    <t>413. Reporte de sistemas y telecomunicaciónes 1/1</t>
  </si>
  <si>
    <t>414. Reporte usuarios en red 1/1</t>
  </si>
  <si>
    <t>417. Reporte Fotografico 4/4</t>
  </si>
  <si>
    <t>418. Reporte de Actividades 1/1</t>
  </si>
  <si>
    <t>419. Reporte Fotografico 3/3</t>
  </si>
  <si>
    <t>420. Reporte de Actividades 1/1</t>
  </si>
  <si>
    <t>421. Reporte de Sistema Sentral 1/1</t>
  </si>
  <si>
    <t>425. Primer informe de avances al PMR 1/1</t>
  </si>
  <si>
    <t>426. Reportes 2/2</t>
  </si>
  <si>
    <t xml:space="preserve">427. Obligaciónes </t>
  </si>
  <si>
    <t>428. Solicitudes de Información 5/5</t>
  </si>
  <si>
    <t xml:space="preserve">429. Reporte fotográfico 1/1 </t>
  </si>
  <si>
    <t xml:space="preserve">430. Reporte fotográfico 1/1 </t>
  </si>
  <si>
    <t>271.Reporte de Sistema Sentral 40/40</t>
  </si>
  <si>
    <t>270.Peticiones con Visita Técnica 21/21</t>
  </si>
  <si>
    <t>269.Ficha Técnica de Factibilidad 0/0</t>
  </si>
  <si>
    <t>268.Actas de Comité 31/31</t>
  </si>
  <si>
    <t>267.Actas de Comité 31/31</t>
  </si>
  <si>
    <t>304.Diseños Arquitectonicos 0/10</t>
  </si>
  <si>
    <t>305. Proyectos de Espacio Público  0/9</t>
  </si>
  <si>
    <t>306.Proyectos Pluviales  0/2</t>
  </si>
  <si>
    <t>307.Expedientes de Factibilidad R.F. 0/0</t>
  </si>
  <si>
    <t>308.Expedientes de Factibilidad R.P. 0/0</t>
  </si>
  <si>
    <t>309.Plantilla de Indicadores 1/1</t>
  </si>
  <si>
    <t>310.Actas de Comité 31/31</t>
  </si>
  <si>
    <t>311.Contratos  26/26</t>
  </si>
  <si>
    <t>312.Publicaciones para convocatoria 2/2</t>
  </si>
  <si>
    <t>313.Oficio de Gestión 2/2</t>
  </si>
  <si>
    <t>314.Bitacora de Supervisión 0/4</t>
  </si>
  <si>
    <t>316.Proyectos de Pavimentación 0/2</t>
  </si>
  <si>
    <t>317. Bases para Concursos de Obras Viales 0/1</t>
  </si>
  <si>
    <t>318.Dictamenes de Opinion 56/56</t>
  </si>
  <si>
    <t>319.Bitacora 1/1</t>
  </si>
  <si>
    <t>320.Solicitudes de acceso a la información 2/2</t>
  </si>
  <si>
    <t>321.Reporte de Sistema Sentral 40/40</t>
  </si>
  <si>
    <t>322.Formatos de Transparencia 0/1</t>
  </si>
  <si>
    <t>Evidencia fotográfica y Listado de asistencia</t>
  </si>
  <si>
    <t>Directorio Empresarial</t>
  </si>
  <si>
    <t xml:space="preserve">Listado de reuniones </t>
  </si>
  <si>
    <t>Informe de Empleo</t>
  </si>
  <si>
    <t>Agenda Turística</t>
  </si>
  <si>
    <t xml:space="preserve">Listado de asistencia y evidencia fotográfica </t>
  </si>
  <si>
    <t>Evidencia fotográfica y listas de asistencia</t>
  </si>
  <si>
    <t>Registro de Atención Sentral</t>
  </si>
  <si>
    <t>No se había programado ejecución para este periodo.</t>
  </si>
  <si>
    <t>Abril</t>
  </si>
  <si>
    <t>Mayo</t>
  </si>
  <si>
    <t>Fichas</t>
  </si>
  <si>
    <t>Cartas de corresponsabilidad</t>
  </si>
  <si>
    <t>56. Oficio convocatoria</t>
  </si>
  <si>
    <t>57. Fotografia</t>
  </si>
  <si>
    <t>58. Captura pantalla</t>
  </si>
  <si>
    <t xml:space="preserve">62. Fotografia notificacion </t>
  </si>
  <si>
    <t>63. Ing Fotografia descuento multas trasnito</t>
  </si>
  <si>
    <t>64. Ing Foto de notificacion</t>
  </si>
  <si>
    <t xml:space="preserve"> Se reporta trimestralmente</t>
  </si>
  <si>
    <t>Indicador concluido en el mes de Marzo</t>
  </si>
  <si>
    <t>.Indicador concluido en el mes de Marzo</t>
  </si>
  <si>
    <t>Debido a los tiempos de notificacion los procesos iniciados en Abril concluiran en Mayo</t>
  </si>
  <si>
    <t>70.OFICIO DCYCP-DGF/1121/2023 Y OFICIO DCYCP/DGF/1122/2023</t>
  </si>
  <si>
    <t>71.OFICIO DCYCP-DGF/1123/2023</t>
  </si>
  <si>
    <t>74. Tramites recibidos del 1 al 30 de abril 2023</t>
  </si>
  <si>
    <t>75.Tramites recibidos del 1 al 30 de abril 2023</t>
  </si>
  <si>
    <t>76. Expedientes de nomina abril 2023</t>
  </si>
  <si>
    <t>79.Captura excel</t>
  </si>
  <si>
    <t xml:space="preserve">80. Captura excel </t>
  </si>
  <si>
    <t>81. Captura excel</t>
  </si>
  <si>
    <t xml:space="preserve">82. Captura excel </t>
  </si>
  <si>
    <t>83. Organigramas en PowerPoint</t>
  </si>
  <si>
    <t>84. Reporte Excel</t>
  </si>
  <si>
    <t>85. Reporte Excel</t>
  </si>
  <si>
    <t>86. Reporte Excel</t>
  </si>
  <si>
    <t xml:space="preserve"> 88.oficios de cancelación de las sesiones ordinarias, y los 03 oficios de convocatoria de las sesiones extraordinarias, formato pdf</t>
  </si>
  <si>
    <t>90. EVIDENCIA Listado en Excel</t>
  </si>
  <si>
    <t>91. Listado en Excel</t>
  </si>
  <si>
    <t>92. Listado en Excel</t>
  </si>
  <si>
    <t>93. Captura excel</t>
  </si>
  <si>
    <t>94.  Reporte sistema solicitud</t>
  </si>
  <si>
    <t>95. Reporte sistema solicitud</t>
  </si>
  <si>
    <t>96. Reporte sistema solicitud</t>
  </si>
  <si>
    <t>97. Excel</t>
  </si>
  <si>
    <t>98. OFICIOS</t>
  </si>
  <si>
    <t>99. OFICIOS</t>
  </si>
  <si>
    <t>100. OFICIOS</t>
  </si>
  <si>
    <t>N/H</t>
  </si>
  <si>
    <t xml:space="preserve">104.Reporte y registro interno </t>
  </si>
  <si>
    <t xml:space="preserve">105.Reporte Excel </t>
  </si>
  <si>
    <t>106. Docuemnto en word</t>
  </si>
  <si>
    <t>107. Reporte Excel</t>
  </si>
  <si>
    <t>109. Reporte de Excel</t>
  </si>
  <si>
    <t>OFICIO DCYCP-DGF/1121/2023 Y OFICIO DCYCP/DGF/1122/2023</t>
  </si>
  <si>
    <t>Este indicador es de medicion trimestral</t>
  </si>
  <si>
    <t>Ing 493- Fotografia de corte de caja</t>
  </si>
  <si>
    <t>No hubo en abril</t>
  </si>
  <si>
    <t>495. Informe de Expedientes Revisados Abril 2023</t>
  </si>
  <si>
    <t>497. Traspasos realizados Abril 2023</t>
  </si>
  <si>
    <t>506. Organigramas en PowerPoint</t>
  </si>
  <si>
    <t>507.Calendarizacion 6/6 calendarios</t>
  </si>
  <si>
    <t>509. Captura correo</t>
  </si>
  <si>
    <t>510. Lista asistencia 2/2</t>
  </si>
  <si>
    <t xml:space="preserve">N/A la edición del evento se recorrió para mayo. </t>
  </si>
  <si>
    <t xml:space="preserve">Evidencia fotográfica, informe de empleo y listas de asistencia. </t>
  </si>
  <si>
    <t>Registro de asistencia y presentación de CEM</t>
  </si>
  <si>
    <t xml:space="preserve">Las reglas de operación se aprobaron el 20 de abril del año 2023. </t>
  </si>
  <si>
    <t>Reporte bancario</t>
  </si>
  <si>
    <t>Presentación de CEM</t>
  </si>
  <si>
    <t>Registro de asistencia (atención ciudadana/Reunión/Evento)</t>
  </si>
  <si>
    <t>Registro SENTRAL- Atención ciudadana</t>
  </si>
  <si>
    <t xml:space="preserve">Reporte con las solicitudes, captura de imagen y número de folio. </t>
  </si>
  <si>
    <t>Captura de imagen</t>
  </si>
  <si>
    <t>Lista de asistencias y evidencia fotográfica</t>
  </si>
  <si>
    <t>Listas de asistencia</t>
  </si>
  <si>
    <t>Evidencia fotográfica e informe</t>
  </si>
  <si>
    <t>Informe Bolsa de Empleo</t>
  </si>
  <si>
    <t>253.-Realizar el mantenimiento de las áreas verdes</t>
  </si>
  <si>
    <t>254.- Realizar el mantenimiento de fuentes y monumentos</t>
  </si>
  <si>
    <t>259.-Realizar eventos gratuitos en los parques públicos</t>
  </si>
  <si>
    <t>260.-Atender solicitudes de préstamo de espacios en parques</t>
  </si>
  <si>
    <t>261.-Brindar servicios de Mantenimiento de Sistema de Riego</t>
  </si>
  <si>
    <t>262.-Ejecutar el programa de Mantenimiento de Control Fitosanitario</t>
  </si>
  <si>
    <t>Pendiente por Proveedor</t>
  </si>
  <si>
    <t xml:space="preserve">265.-Realizar operativos del programa: "Ahora Vamos Juntos"  </t>
  </si>
  <si>
    <t>No se realizo servicio</t>
  </si>
  <si>
    <t>276.-Descriptivo Mtto Vial Limpieza de rejillas</t>
  </si>
  <si>
    <t>295.-Fotos de Servicios de Manteniento</t>
  </si>
  <si>
    <t>296.-Atender solicitudes de permisos de ruptura y/u ocupación de vía publica</t>
  </si>
  <si>
    <t>297.- Atender solicitudes de Contratos de recoleccion de residuos (tipo A, tipo B y tipo C)</t>
  </si>
  <si>
    <t>298.-Atender solicitudes de autorización para personas físicas o morales con vehículos destinados al servicio privado de recolección y traslado de residuos no peligrosos en el territorio Municipal de Monterrey</t>
  </si>
  <si>
    <t>299.- Atender solicitudes de servicios de panteones municipales</t>
  </si>
  <si>
    <t>300.-Atender las peticiones de necesidades de las direcciones adscritas a la Secretaría</t>
  </si>
  <si>
    <t xml:space="preserve">301.-Dar cumplimiento a las Obligaciones de Transparencia </t>
  </si>
  <si>
    <t>302.-Atender las solicitudes de acceso a la información</t>
  </si>
  <si>
    <t>232.-operativos realizados por medio del programa Ahora Vamos Juntos</t>
  </si>
  <si>
    <t>304.Diseños Arquitectonicos 3/3</t>
  </si>
  <si>
    <t>305.Proyectos de Espacio Público 7/7</t>
  </si>
  <si>
    <t>306.Proyectos Pluviales 4/4</t>
  </si>
  <si>
    <t>310.Actas de Comité 1/1</t>
  </si>
  <si>
    <t>311.Contratos 15/15</t>
  </si>
  <si>
    <t>312.Publicaciones para Convocatoria 1/1</t>
  </si>
  <si>
    <t>313.Oficio de Gestión 4/4</t>
  </si>
  <si>
    <t>317. Bases para Concursos Obras Viales 0/8</t>
  </si>
  <si>
    <t>318.Dictamenes de Opinión 36/36</t>
  </si>
  <si>
    <t>319.Bitacora de Supervisión 0/5</t>
  </si>
  <si>
    <t>320. Solicitudes Acceso a la Información 1/1</t>
  </si>
  <si>
    <t>321. Reporte de Sistema Sentral 22/22</t>
  </si>
  <si>
    <t>267. Actas de Comité 1/1</t>
  </si>
  <si>
    <t>268. Actas de Comité 1/1</t>
  </si>
  <si>
    <t>270. Peticiones con visita Técinca 16/16</t>
  </si>
  <si>
    <t>271.Reporte Sistema Sentral 22/22</t>
  </si>
  <si>
    <t>338.Listado de Expedientes Estructuras</t>
  </si>
  <si>
    <t>339.Listado de Expedientes Hidrología</t>
  </si>
  <si>
    <t>340.Listado de Expedeintes Geología</t>
  </si>
  <si>
    <t>341.Listado de Expedientes Vial Fraccionamiento</t>
  </si>
  <si>
    <t>342.Listado de Expedientes Vial Licencias</t>
  </si>
  <si>
    <t>343.Listado de Expedientes Alineamientos Viales</t>
  </si>
  <si>
    <t>346.Listado de Expedientes y plano 3/3</t>
  </si>
  <si>
    <t>347.Minutas, fotos 6/6</t>
  </si>
  <si>
    <t>348.Listado de Expedientes 2/2</t>
  </si>
  <si>
    <t>354.Recorridos 2/2</t>
  </si>
  <si>
    <t>355.Oficio 8/8</t>
  </si>
  <si>
    <t>356.Minutas 5/5</t>
  </si>
  <si>
    <t>360.Minuta 24/24</t>
  </si>
  <si>
    <t>362.Reporte1</t>
  </si>
  <si>
    <t>363.Trazo 2/2</t>
  </si>
  <si>
    <t xml:space="preserve">365.Reporte </t>
  </si>
  <si>
    <t>371.Estudios 3/3</t>
  </si>
  <si>
    <t>372. Inspecciones</t>
  </si>
  <si>
    <t>373. Forestal</t>
  </si>
  <si>
    <t>374. Lineamientos Ambientales</t>
  </si>
  <si>
    <t>375. Anuncios</t>
  </si>
  <si>
    <t>376. Ciudadanos Atendidos</t>
  </si>
  <si>
    <t>377. Atencion ciudadana</t>
  </si>
  <si>
    <t>378. Consolidar acuerdos de colaboración 6/6</t>
  </si>
  <si>
    <t>383. Asignar árboles para su plantación</t>
  </si>
  <si>
    <t>384. Realizar eventos de adopción de árboles</t>
  </si>
  <si>
    <t>385. Reforestar áreas verdes</t>
  </si>
  <si>
    <t>386. Diseñar y/o re diseñar parques del municipio</t>
  </si>
  <si>
    <t>387. Gestionar el desarrollo de los parques diseñados</t>
  </si>
  <si>
    <t>389. Realizar eventos cursos o talleres EE 14/14</t>
  </si>
  <si>
    <t>392.Dar cumplimiento a las Obligaciones de Transparencia</t>
  </si>
  <si>
    <t>141.Proyectos 10/10</t>
  </si>
  <si>
    <t>149.Levantamiento 3/3</t>
  </si>
  <si>
    <t>150.Levantamiento 11/11</t>
  </si>
  <si>
    <t>178.Minuta</t>
  </si>
  <si>
    <t>181.Reporte</t>
  </si>
  <si>
    <t>182.Listado de expedientes 2/2</t>
  </si>
  <si>
    <t>183.Listas de asistencia fotos 13/13</t>
  </si>
  <si>
    <t>185.Minutas, fotos, oficio 5/5</t>
  </si>
  <si>
    <t>186.Minutas , fotos 6/6</t>
  </si>
  <si>
    <t>188.Listado de expedientes 2/2</t>
  </si>
  <si>
    <t>189.Listas de asistencia, fotos 13/13</t>
  </si>
  <si>
    <t>190.Minutas.Solución de confictos</t>
  </si>
  <si>
    <t>207.Porcentaje de intervenciones el uso del agua 10/10</t>
  </si>
  <si>
    <t>210.Porcentaje de intervenciones que incrementen el area verde en Monterrey y preserven las ya existentes</t>
  </si>
  <si>
    <t>213.Porcentaje de gestiones realizadas para la creacion de huertos urbanos</t>
  </si>
  <si>
    <t>217.Porcentaje de residuos solidos urbanos desviados de confinamiento</t>
  </si>
  <si>
    <t>222.Talleres, pláticas y eventos realizados de residuos sólidos urbanos 2/2</t>
  </si>
  <si>
    <t>404 Reportes de planeación</t>
  </si>
  <si>
    <t>405. Reportes de atención</t>
  </si>
  <si>
    <t>409 Reporte soporte e infraestructura</t>
  </si>
  <si>
    <t>410 Respaldo de Info</t>
  </si>
  <si>
    <t>411 Reporte de Solicitudes</t>
  </si>
  <si>
    <t>414 Reporte usuarios en red</t>
  </si>
  <si>
    <t>417. Reporte Fotografico 2-2</t>
  </si>
  <si>
    <t>418. Reporte de Actividades 1-1</t>
  </si>
  <si>
    <t>419. Reporte Fotografico 1-1</t>
  </si>
  <si>
    <t>420. Reporte de Actividades 1-1</t>
  </si>
  <si>
    <t>421. Reporte de Sistema Sentral 1-1</t>
  </si>
  <si>
    <t>422.  2da Capacitación trimestral Trámites y Servicios</t>
  </si>
  <si>
    <t>426. Reporte</t>
  </si>
  <si>
    <t>428. Solicitudes de Información</t>
  </si>
  <si>
    <t xml:space="preserve">429. Reporte fotográfico </t>
  </si>
  <si>
    <t xml:space="preserve">430. Reporte fotográfico </t>
  </si>
  <si>
    <t>613 Reporte de analiticas</t>
  </si>
  <si>
    <t>615 Reporte de mesas de trabajo</t>
  </si>
  <si>
    <t>616 Reporte de capacitaciones</t>
  </si>
  <si>
    <t>619 Reporte de reuniones</t>
  </si>
  <si>
    <t>634. Actas 5-5</t>
  </si>
  <si>
    <t>635. Reporte Fotografico 22/22</t>
  </si>
  <si>
    <t>636. Reporte Fotografico 15/15</t>
  </si>
  <si>
    <t>638. Reporte Fotografico 5/5</t>
  </si>
  <si>
    <t>639. Lista de Asistencia 1-1</t>
  </si>
  <si>
    <t>641. Reporte Fotografico 14/14</t>
  </si>
  <si>
    <t>432. Oficios de contestación 6-6</t>
  </si>
  <si>
    <t xml:space="preserve">434.  Ficha técnica de eventos y actividades                                 434. Padrón de Personas beneficiarias </t>
  </si>
  <si>
    <t>437. Padrón de Personas Beneficiarias</t>
  </si>
  <si>
    <t>440. Base de datos de solicitudes de Transparencia y Acceso a la Información y Derechos ARCOP de la SDHIS atendidas y recibidas</t>
  </si>
  <si>
    <t>441. Minuta de reuniones con evidencia fotográfica</t>
  </si>
  <si>
    <t>-</t>
  </si>
  <si>
    <t>444. Oficios 2-2</t>
  </si>
  <si>
    <t>447. Padrón de Personas Beneficiarias</t>
  </si>
  <si>
    <t>448. Padrón de Personas Beneficiarias</t>
  </si>
  <si>
    <t>454. Ficha Técnica 9-9</t>
  </si>
  <si>
    <t>456.  Ficha técnica de eventos y actividades.</t>
  </si>
  <si>
    <t>467. Minuta de reunión con evidencia fotográfica</t>
  </si>
  <si>
    <t>470. Padrón de Personas Beneficiarias</t>
  </si>
  <si>
    <t>283. Padrón de personas beneficiarias                               283. Reporte de visita médica domiciliaria/El indicador mide el porcentaje de personas que recibieron servicios, 1 persona recibió servicios en dos visitas médicas por ello es que en los reportes de visita médica aparecen 68 documentos.</t>
  </si>
  <si>
    <t>Se envía justificación a través de oficio</t>
  </si>
  <si>
    <t>306. Ficha Técnica</t>
  </si>
  <si>
    <t>312. Padrón de personas beneficiarias/Comentario: Este año en el período de corte comparado con el del año pasado se debe a que se cruzó con el período vacacional además de una baja demanda en este mes.</t>
  </si>
  <si>
    <t xml:space="preserve">316. Padrón de personas beneficiarias </t>
  </si>
  <si>
    <t xml:space="preserve">320. Reporte de papanicolaous alterados/ Comentario: el indicador aparecerá en riesgo ya que se realizaron en el mes 21 papanocolaous, de los cuales 2 tuvieron resultado alterado. El objetivo de la acción tiene 2 vertientes, una de incentivar la prevención hacia la población objetivo y la segunda, que a través de estos servicios gratuitos se puedan realizar detecciones de forma temprana </t>
  </si>
  <si>
    <t>321. Base de datos de encuestas de satisfacción aplicada</t>
  </si>
  <si>
    <t>322. Padrón de personas beneficiarias</t>
  </si>
  <si>
    <t>323. Padrón de personas beneficiarias</t>
  </si>
  <si>
    <t>324. Padrón de personas beneficiarias</t>
  </si>
  <si>
    <t>325. Fichas técnicas 5-5</t>
  </si>
  <si>
    <t>332.Base de datos capturados de encuestas pre y post</t>
  </si>
  <si>
    <t>334. Base de datos capturados de encuestas pre y post</t>
  </si>
  <si>
    <t>335. Ficha técnica</t>
  </si>
  <si>
    <t>339. Reportes de activación comunitaria 2-2</t>
  </si>
  <si>
    <t>340. Reporte de Activación Comunitaria 4-4</t>
  </si>
  <si>
    <t>346.  Base de datos de las encuestas de satisfacción aplicadas</t>
  </si>
  <si>
    <t>Aún no se realizan más de dos capacitaciones en un mismo Espacio</t>
  </si>
  <si>
    <t>350. Padrón de Personas Beneficiarias/Comentario: se contabilizan a las personas de 0 a 5 años y 18 años en adelante conforme al período de corte del mes de abril (columnas abril) )resultado 13 personas), posteriormente se seleccionan los servicios para este indicador registrados en tipo de apoyo o servicio 1 con taller de salud, bienestar y/o protección, REUNIONES DE ALIADOS POR LA PRIMERA INFANCIA EN ESPACIO CERO CINCO,  BRICK CLUB PARA INFANCIAS NEURODIVERSAS (mes marzo resultado 22 personas)</t>
  </si>
  <si>
    <t>351. Padrón de Personas Beneficiarias/Comentario: Se contabilizan a las personas de 0 a 5 años y 18 años en adelante conforme al período de corte del mes de abril (columnas abril) , posteriormente se seleccionan los servicios para este indicador registrados en tipo de apoyo o servicio 1 TU CUMPLEAÑOS EN ESPACIO CERO CINCO, PROGRAMA "JUGAMOS JUNTOS ", TALLER DE INTRODUCCIÓN AL INGLES, TALLERES DE EDUCACIÓN y CUIDADOS. (resultado 28 personas)                                                                                                                                         Se contabilizan a las personas de 0 a 5 años y 18 años en adelante conforme al período de corte del mes de marzo (columnas marzo), posteriormente se seleccionan los servicios para este indicador registrados en tipo de apoyo o servicio 1 TU CUMPLEAÑOS EN ESPACIO CERO CINCO, PROGRAMA "JUGAMOS JUNTOS ", TALLER DE INTRODUCCIÓN AL INGLES, TALLERES DE EDUCACIÓN y CUIDADOS (resultado 6)</t>
  </si>
  <si>
    <t>358. Padrón de Personas Beneficiarias/ Comentario: El corte del reporte se realiza del 18 de febrero al 30 de marzo (evidencia 1) . Se contabilizan las personas nuevas ya que las recurrentes fueron contabilizadas en otro período. Se realiza primer filtro en columna fecha en que la persona se volvió beneficiaria en el período antes señalado, posteriomente en las columnas tipo de apoyo o servicio del 1 al 5 de manera individual en el mes de marzo, se filtran los servicios para EAM definidos en la pestaña catalógo de servicios y avance, resultado 33 personas. El corte del reporte se realiza del 01 al 17 de abril (evidencia 2) se realiza primer filtro en columna fecha en que la persona se volvió beneficiaria en el período antes señalado, posteriomente en las columnas tipo de servicio del 1 al 5 de manera individual para el mes de aabril se filtran los servicios para EAM definidos en la pestaña catalógo de servicios y avance, resultado 0 personas.</t>
  </si>
  <si>
    <t>Las 5 personas corresponden a las que accedieron a los servicios en el bimestre definidos para el indicador (Circulo de lectura EAM, Lectura en Sala EAM y Tareas Escolares EAM)</t>
  </si>
  <si>
    <t xml:space="preserve">Listado de reportes atendidos </t>
  </si>
  <si>
    <t xml:space="preserve">Listado de segumientos atendidos </t>
  </si>
  <si>
    <t xml:space="preserve">Calendarizacion de difusiones  realizadas </t>
  </si>
  <si>
    <t xml:space="preserve">Se encuentra en proceso de analisis para elaboración </t>
  </si>
  <si>
    <t>371 Porcentaje de personas</t>
  </si>
  <si>
    <t>372 Porcentaje de personas</t>
  </si>
  <si>
    <t>373 Porcentaje de servicios</t>
  </si>
  <si>
    <t>375 Porcentaje de servicios</t>
  </si>
  <si>
    <t>376 Porcentaje de reportes</t>
  </si>
  <si>
    <t>380 Porcentaje de</t>
  </si>
  <si>
    <t>381 Porcentaje de</t>
  </si>
  <si>
    <t>382 Porcentaje de</t>
  </si>
  <si>
    <t>383 Porcentaje de</t>
  </si>
  <si>
    <t>384 Porcentaje de</t>
  </si>
  <si>
    <t>387 Porcentaje de</t>
  </si>
  <si>
    <t>388 Porcentaje de</t>
  </si>
  <si>
    <t>390 Porcentaje de</t>
  </si>
  <si>
    <t>391 Porcentaje de</t>
  </si>
  <si>
    <t>Pláticas a padres de familia</t>
  </si>
  <si>
    <t>Pláticas a niñas, niños y adolescentes</t>
  </si>
  <si>
    <t>Brigada</t>
  </si>
  <si>
    <t>414 Porcentaje de terapias</t>
  </si>
  <si>
    <t>415 Porcentaje de diagnósticos</t>
  </si>
  <si>
    <t>417 Porcentaje de talleres</t>
  </si>
  <si>
    <t>419 Porcentaje de clases</t>
  </si>
  <si>
    <t>420 Porcentaje de clases</t>
  </si>
  <si>
    <t>Servicios brindados PAPTI</t>
  </si>
  <si>
    <t>Servcios Estancias</t>
  </si>
  <si>
    <t>Reporte de servicios médicos</t>
  </si>
  <si>
    <t xml:space="preserve">Listado de visitas domiciliarias, escolares y comunitarias realizadas </t>
  </si>
  <si>
    <t xml:space="preserve">Listado de gestiones y canalizaciones realizadas </t>
  </si>
  <si>
    <t xml:space="preserve">Listado de difusiones realizadas </t>
  </si>
  <si>
    <t>Evidencia disponible en el Drive (17/17).</t>
  </si>
  <si>
    <t>Evidencia disponible en el Drive (13/13).</t>
  </si>
  <si>
    <t>Evidencia disponible en el Drive (3/3).</t>
  </si>
  <si>
    <t>Evidencia disponible en el Drive (10/10).</t>
  </si>
  <si>
    <t>587. Miercoles ciudadanos</t>
  </si>
  <si>
    <t>260. Orientaciones</t>
  </si>
  <si>
    <t>261. Atenciones abril</t>
  </si>
  <si>
    <t>No se realizó</t>
  </si>
  <si>
    <t>267. Oficios gestoria</t>
  </si>
  <si>
    <t>620. SOLICITUD</t>
  </si>
  <si>
    <t>623. Realizar recomendaciones y propuestas 2/2</t>
  </si>
  <si>
    <t>624. Eventos de la promoción de la igualdad de género en el ámbito económico y comunitario 5/5</t>
  </si>
  <si>
    <t>625. Sensibilizar a la ciudadanía con respecto al tema de la prevención 15/15</t>
  </si>
  <si>
    <t>630. Espacios intervenidos NEN y Piensa Igualitario 7/7</t>
  </si>
  <si>
    <t>634. Listas de asistencia NEN 8/8</t>
  </si>
  <si>
    <t>483. Actividades de difusión de derechos humanos 15/15</t>
  </si>
  <si>
    <t>484.  Personas beneficiadas por los programas de prevención del IMMR 16/16</t>
  </si>
  <si>
    <t>485. Talleres productivos 30/30</t>
  </si>
  <si>
    <t>573. Inserción escolar</t>
  </si>
  <si>
    <t>574. Ferias y exposiciones de oferta educativa</t>
  </si>
  <si>
    <t>576. Actividades, talleres y conferencias de mejoramiento académico y buen clima escolar</t>
  </si>
  <si>
    <t>578. Apoyos escolares (becas, útiles y libros)</t>
  </si>
  <si>
    <t>579. Apoyos para la movilidad escolar nacional e internacional</t>
  </si>
  <si>
    <t>589. Insumos y espacios para artistas urbanos a través de "ReUrbanizArte MTY"</t>
  </si>
  <si>
    <t>590. Conferencias y talleres en promoción de salud mental</t>
  </si>
  <si>
    <t>591. Atención psicológica individual</t>
  </si>
  <si>
    <t>592. Conferencias y talleres en promoción de salud nutricia_</t>
  </si>
  <si>
    <t>596. Cursos y seminarios de defensa personal</t>
  </si>
  <si>
    <t>603. Talleres de pintura</t>
  </si>
  <si>
    <t>604. Talleres de Graffiti</t>
  </si>
  <si>
    <t>606. Centros de la Juventud instalados/ Se inauguraron tres centros de la juventud.</t>
  </si>
  <si>
    <t>607. Clubs de debate y simulación de Modelos de Naciones Unidas</t>
  </si>
  <si>
    <t>609. Banqueteras</t>
  </si>
  <si>
    <t>610. Consultar a las juventudes sobre las actividades del Instituto</t>
  </si>
  <si>
    <t>612. Atención a solicitudes ciudadanas</t>
  </si>
  <si>
    <t>613. Atención a solicitudes de transparencia</t>
  </si>
  <si>
    <t>442. Actividades y servicios de acompañamiento academico</t>
  </si>
  <si>
    <t>445. Apoyos de movilidad e insumos educativos</t>
  </si>
  <si>
    <t>449. Espacios públicos intervenidos a través del arte urbano</t>
  </si>
  <si>
    <t>Los miembros del padrón se mantien, no se han reportado bajas.</t>
  </si>
  <si>
    <t>453. Servicios y actividades de salud integral de las juventudes</t>
  </si>
  <si>
    <t>457. Actividades, talleres y apoyos deportivos y actividad fisica</t>
  </si>
  <si>
    <t>460. Actividades enfocadas en arte y cultura</t>
  </si>
  <si>
    <t>463. Actividades, eventos y espacios de fomento a la diversidad, y promoción a la integración social</t>
  </si>
  <si>
    <t>466. Centros de la Juventud instalados_</t>
  </si>
  <si>
    <t>468. Actividades y herramientas de participación ciudadana y politica</t>
  </si>
  <si>
    <t>470. Banqueteras</t>
  </si>
  <si>
    <t>Junio</t>
  </si>
  <si>
    <t>Acumulado 1T</t>
  </si>
  <si>
    <t>Avance al 1T</t>
  </si>
  <si>
    <t>Avance al año</t>
  </si>
  <si>
    <t>Semaforización al 1T</t>
  </si>
  <si>
    <t>Presupuesto</t>
  </si>
  <si>
    <t>CUMPLIDO</t>
  </si>
  <si>
    <t>Avance al mes</t>
  </si>
  <si>
    <t>Implementación de la Primera fase de la evaluación del programa de Servicio Profesional de Carrera de los Servidores Públicos</t>
  </si>
  <si>
    <t xml:space="preserve">
Administrar / Concluir contratos y programas de obra que proporcionan la mejora de los espacios públicos del municipio</t>
  </si>
  <si>
    <t>Administrar / Concluir las tareas necesarias a ejecutar para la entrega de espacios públicos y equipamiento urbano de calidad para la recreación y disfrute social</t>
  </si>
  <si>
    <t>Administrar / Concluir las tareas necesarias a ejecutar para la entrega de infraestructura y un entorno urbano seguro sin contaminación visual en vialidades</t>
  </si>
  <si>
    <t>Administrar / Concluir las tareas necesarias a ejecturar para la entrega de entornos urbanos limpios y ecológicos</t>
  </si>
  <si>
    <t>135.-Informe Eventos Gratuitos en los Parques Publicos (2)</t>
  </si>
  <si>
    <t>321. Excel GDI</t>
  </si>
  <si>
    <t>331. Excel GDI</t>
  </si>
  <si>
    <t>324. GDI</t>
  </si>
  <si>
    <t>328. Excel GDI</t>
  </si>
  <si>
    <t>329. Excel GDI</t>
  </si>
  <si>
    <t>349. Excel GDI</t>
  </si>
  <si>
    <t>no hay evidencia</t>
  </si>
  <si>
    <t>335. Listado digitalizaciones</t>
  </si>
  <si>
    <t>334. Listado digitalizaciones-mar 23</t>
  </si>
  <si>
    <t>333. Listado de Subdivisiones-abr 23</t>
  </si>
  <si>
    <t>380. Consolidar acuerdos de colaboración 6/6</t>
  </si>
  <si>
    <t>245. Evidencia Fotográfica</t>
  </si>
  <si>
    <t>314. Bitacora 3/3</t>
  </si>
  <si>
    <t>646. PDF</t>
  </si>
  <si>
    <t>641. Informe 1er. Trimestre 2023</t>
  </si>
  <si>
    <t>NO HAY EVIDENCIA EN DRIVE</t>
  </si>
  <si>
    <t>68. pdf</t>
  </si>
  <si>
    <t>84. pdf</t>
  </si>
  <si>
    <t>78. Excel</t>
  </si>
  <si>
    <t>81. Excel</t>
  </si>
  <si>
    <t>82. Excel</t>
  </si>
  <si>
    <t>83. Excel</t>
  </si>
  <si>
    <t>151. Word</t>
  </si>
  <si>
    <t>152. Word</t>
  </si>
  <si>
    <t>153. Word</t>
  </si>
  <si>
    <t>154. Word</t>
  </si>
  <si>
    <t>155. Word</t>
  </si>
  <si>
    <t>156. Word</t>
  </si>
  <si>
    <t>158. Word</t>
  </si>
  <si>
    <t>141. Registro de detenciones</t>
  </si>
  <si>
    <t>142 Registro de pruebas medicas</t>
  </si>
  <si>
    <t>143. Registro Armas</t>
  </si>
  <si>
    <t>148. Operativo Disuasivo</t>
  </si>
  <si>
    <t>149. Operativo en Conjunto</t>
  </si>
  <si>
    <t xml:space="preserve">150. Auxilios </t>
  </si>
  <si>
    <t>151. Capcitaciones</t>
  </si>
  <si>
    <t>152-155. Registros PMI</t>
  </si>
  <si>
    <t>156. NO HAY EVIDENCIA</t>
  </si>
  <si>
    <t>157 Informe esadistico</t>
  </si>
  <si>
    <t>158. Informe para recopilacion</t>
  </si>
  <si>
    <t>159. Capacitacion cultura vial instituciones educativas</t>
  </si>
  <si>
    <t>160. Capacitacion cultura vial empresas</t>
  </si>
  <si>
    <t>161. Actualizar en normativdad</t>
  </si>
  <si>
    <t>198. Registro de Actividades</t>
  </si>
  <si>
    <t>199. HAY EVIDENCIA PERO NO RESULTADOS AQUÍ</t>
  </si>
  <si>
    <t>200. Operativos</t>
  </si>
  <si>
    <t>201. Eventos abril</t>
  </si>
  <si>
    <t>202-2023 TRANSPARENCIA</t>
  </si>
  <si>
    <t>204. pdf</t>
  </si>
  <si>
    <t>205. pdf</t>
  </si>
  <si>
    <t>206. pdf</t>
  </si>
  <si>
    <t>207. pdf</t>
  </si>
  <si>
    <t>208. pdf</t>
  </si>
  <si>
    <t>209. pdf</t>
  </si>
  <si>
    <t>371 Concentrado personas</t>
  </si>
  <si>
    <t xml:space="preserve">372 Padrón de beneficiarios </t>
  </si>
  <si>
    <t>373 Servicios otorgados</t>
  </si>
  <si>
    <t>374 Registro servicios</t>
  </si>
  <si>
    <t>375 Concentrado de servicios</t>
  </si>
  <si>
    <t>376 Listado de reportes</t>
  </si>
  <si>
    <t>379 Concentrado</t>
  </si>
  <si>
    <t>380 Listado de apoyos</t>
  </si>
  <si>
    <t>381 Listado de apoyos</t>
  </si>
  <si>
    <t>382 Concentrado de apoyos</t>
  </si>
  <si>
    <t>383 Listado de visitas</t>
  </si>
  <si>
    <t>384 Listado de apoyos</t>
  </si>
  <si>
    <t>386 Listado de expedientes</t>
  </si>
  <si>
    <t>387 Listado expedientes</t>
  </si>
  <si>
    <t>388 Listado refrendos</t>
  </si>
  <si>
    <t>389 Concentrado raciones</t>
  </si>
  <si>
    <t>390 Concentrado raciones</t>
  </si>
  <si>
    <t>391 Fotografía</t>
  </si>
  <si>
    <t>Ev 475. Estadística</t>
  </si>
  <si>
    <t>Ev 476. Reporte</t>
  </si>
  <si>
    <t>Ev 477. Imágenes junta</t>
  </si>
  <si>
    <t>Ev 480. Visitas domiciliarias</t>
  </si>
  <si>
    <t>Ev 481.Talleres preventivos y remediales</t>
  </si>
  <si>
    <t>Ev 482. Brigadas y recorridos</t>
  </si>
  <si>
    <t>Ev 483. Eventos reuniones plenarias juntas</t>
  </si>
  <si>
    <t>Ev 484. Orientaciones solciales psicológicas jurídicas</t>
  </si>
  <si>
    <t xml:space="preserve">Ev 485. Listado de reportes atendidos </t>
  </si>
  <si>
    <t xml:space="preserve">Ev 486. Listado de segumientos atendidos </t>
  </si>
  <si>
    <t>Ev 487. Visitas de seguimiento a reportes de vulneración de derechos</t>
  </si>
  <si>
    <t>Ev 488. Entrevistas y/o evaluaciones realizadas</t>
  </si>
  <si>
    <t xml:space="preserve">Ev 489. Calendarizacion de difusiones  realizadas </t>
  </si>
  <si>
    <t>Ev 490. Apoyos alimentarios</t>
  </si>
  <si>
    <t>Ev 491. Apoyos funcionales</t>
  </si>
  <si>
    <t>Ev 492. Apoyo alimentario</t>
  </si>
  <si>
    <t>Ev 493. Visitas domiciliarias</t>
  </si>
  <si>
    <t>Ev 494. Personas beneficiarias</t>
  </si>
  <si>
    <t xml:space="preserve">Ev 496. Expediente </t>
  </si>
  <si>
    <t>Ev 497. Prestar aparatos médicos</t>
  </si>
  <si>
    <t xml:space="preserve">Ev 498. Registro diario </t>
  </si>
  <si>
    <t xml:space="preserve">Ev 499. Pláticas </t>
  </si>
  <si>
    <t>Ev 500. Concentrado Adulto mayor</t>
  </si>
  <si>
    <t>Ev 501. Apoyos asistenciales</t>
  </si>
  <si>
    <t>Ev 502. Servicios CHNE</t>
  </si>
  <si>
    <t>Ev 503 Reportes</t>
  </si>
  <si>
    <t>Ev. 509 Formación musical</t>
  </si>
  <si>
    <t>Ev. 510  Terapias</t>
  </si>
  <si>
    <t>Ev. 512 Sesiones</t>
  </si>
  <si>
    <t>Ev. 513 Integración sensorial</t>
  </si>
  <si>
    <t>Ev 515. Reporte</t>
  </si>
  <si>
    <t>Ev 516. Reporte solicitudes</t>
  </si>
  <si>
    <t>Ev 517.  Control interno</t>
  </si>
  <si>
    <t>Ev 518. Oficios</t>
  </si>
  <si>
    <t>Ev. 519 Listado mtto edificios</t>
  </si>
  <si>
    <t>Ev. 520 Listado mtto vehicular</t>
  </si>
  <si>
    <t>Ev. 521 Reporte almacen</t>
  </si>
  <si>
    <t>Ev. 522 Reporte patrimonio</t>
  </si>
  <si>
    <t>Ev 523. Listado informatica</t>
  </si>
  <si>
    <t>Ev 524. Listado capacitación</t>
  </si>
  <si>
    <t>NA</t>
  </si>
  <si>
    <t>112. Auditorías</t>
  </si>
  <si>
    <t>113. Gasto</t>
  </si>
  <si>
    <t>114. Difusión CII</t>
  </si>
  <si>
    <t>117. Sistema Entrega</t>
  </si>
  <si>
    <t>118. Declaraciones</t>
  </si>
  <si>
    <t>119. Denuncias</t>
  </si>
  <si>
    <t>120. Substanciación</t>
  </si>
  <si>
    <t>124. BD Sol UT-APMC may23</t>
  </si>
  <si>
    <t>125. BD Sol UT-APMC may23</t>
  </si>
  <si>
    <t>126. POA Obligaciones may23</t>
  </si>
  <si>
    <t>128. Servicios Profesionales</t>
  </si>
  <si>
    <t>129. Caja chica</t>
  </si>
  <si>
    <t>130. Adquisición</t>
  </si>
  <si>
    <t>131. Tickets y facturas</t>
  </si>
  <si>
    <t>132. Recursos tecnológicos</t>
  </si>
  <si>
    <t>133. Patrimonio</t>
  </si>
  <si>
    <t>134. Solicitudes</t>
  </si>
  <si>
    <t>135. Formatos</t>
  </si>
  <si>
    <t>136. Expediente contratación</t>
  </si>
  <si>
    <t xml:space="preserve">137. Contador digitalización
El dato reportado corresponde al acumulado de documentos digitalizados por las Direcciones de la Contarloría Municipal al mes de mayo de 2023
</t>
  </si>
  <si>
    <t>No se programó ejecución para este periodo</t>
  </si>
  <si>
    <t>616. Capacitación interinstitucional</t>
  </si>
  <si>
    <t>Las capacitaciones a las personas enlace estan progrmaadas para el 29 de junio y 6 de julio</t>
  </si>
  <si>
    <t>622. FICHA TECNICA</t>
  </si>
  <si>
    <t>623. FICHA TECNICA - 623. OFICIO</t>
  </si>
  <si>
    <t xml:space="preserve">624. Eventos de la promoción de la igualdad de género en el ámbito económico y comunitario </t>
  </si>
  <si>
    <t xml:space="preserve">625. Sensibilizar a la ciudadanía con respecto al tema de la prevención </t>
  </si>
  <si>
    <t>629. Realizar informe de seguimiento a campaña permanente de prevención de las violencias contra las mujeres</t>
  </si>
  <si>
    <t>630. Espacios intervenidos NEN y Piensa Igualitario</t>
  </si>
  <si>
    <t>634. Beneficiar personas mediante la implementación del programa No es No</t>
  </si>
  <si>
    <t>Aún no es posible medirlo. Se poryecta tener el reporte en junio</t>
  </si>
  <si>
    <t xml:space="preserve">483. Actividades de difusión de derechos humanos </t>
  </si>
  <si>
    <t xml:space="preserve">484.  Personas beneficiadas por los programas de prevención del IMMR </t>
  </si>
  <si>
    <t xml:space="preserve">485. Talleres productivos </t>
  </si>
  <si>
    <t>578.  Apoyos escolares (becas, útiles y libros)</t>
  </si>
  <si>
    <t>589. Insumos y espacios para artistas urbanos a través de _ReUrbanizArte MTY_</t>
  </si>
  <si>
    <t>592. Conferencias y talleres en promoción de salud nutricia</t>
  </si>
  <si>
    <t>593. Programas de salud nutricional _Reto Juventudes Sanas_</t>
  </si>
  <si>
    <t>595. Conferencias y talleres en promoción de la educación sexual y reproductiva</t>
  </si>
  <si>
    <t>597. Torneos Grita InjuRe</t>
  </si>
  <si>
    <t>600. Club de Lectura (Sec. 25)</t>
  </si>
  <si>
    <t>601. Clubs de lectura "Morras Leyendo Morras" y "Circulo de Lectura InjuRe!</t>
  </si>
  <si>
    <t>606. Centros de la Juventud instalados</t>
  </si>
  <si>
    <t>609. Banqueteras/ Se integraron 5 jóvenes a la INJURED</t>
  </si>
  <si>
    <t>611. Capacitar al Personal del Instituto. / Se reporta el número de temas de capacitación tomados por el personal del Instituto.</t>
  </si>
  <si>
    <t>No se reportaron solicitudes de transparencia en el mes.</t>
  </si>
  <si>
    <t>Se agregó un miembro al padrón más los sesenta acumulados.</t>
  </si>
  <si>
    <t>Durante este mes, además de los expedientes que se han mantenido desde meses anteriores, se agregaron 25 expedientes de atención psicológica individual.</t>
  </si>
  <si>
    <t>455. Servicios y actividades de atención nutricional</t>
  </si>
  <si>
    <t>456. Pláticas y cursos de educación y salud sexual</t>
  </si>
  <si>
    <t>No se reporta ningún centro nuevo, sin embargo, se continuan las operaciones en ls tres centros instalados.</t>
  </si>
  <si>
    <t>468. Participación Ciudadana</t>
  </si>
  <si>
    <t>Expedientes fisicos, tamizajes</t>
  </si>
  <si>
    <t>Expedientes fisicos, base de datos</t>
  </si>
  <si>
    <t>No se programo ejecución</t>
  </si>
  <si>
    <t>No estaba programado para reportarse</t>
  </si>
  <si>
    <t>283. Reporte de visita médica domiciliaria 61/61</t>
  </si>
  <si>
    <t>296. Ficha técnica</t>
  </si>
  <si>
    <t>298. Padrón de Personas Benenficiarias</t>
  </si>
  <si>
    <t xml:space="preserve">306.Fichas técnicas 3/3 </t>
  </si>
  <si>
    <t>319. Padrón de Personas Beneficiarias</t>
  </si>
  <si>
    <t>320. Reporte de papanicolaous</t>
  </si>
  <si>
    <t xml:space="preserve">323. Padrón de Personas Benenficiarias </t>
  </si>
  <si>
    <t>324. Padrón de Personas Benenficiarias</t>
  </si>
  <si>
    <t>No se realizó actividad</t>
  </si>
  <si>
    <t xml:space="preserve">437. Padrón de Personas Beneficiarias </t>
  </si>
  <si>
    <t>440. Base de datos de solicitudes de Transparencia y Acceso a la Información y Derechos ARCOP</t>
  </si>
  <si>
    <t>441. Minutas de reuniones con evidencia fotográfica 3/3</t>
  </si>
  <si>
    <t>454. Fichas Técnicas 16/16                                                                                                                                                           Este mes la Gran Orquesta tuvo más presentaciones.Aún no se realizan las clases de baile</t>
  </si>
  <si>
    <t>No se tuvo reporte paa el mes</t>
  </si>
  <si>
    <t>459. Ficha Técnica de eventos y actividades</t>
  </si>
  <si>
    <t>460. Ficha técnica de eventos y actividades, 460. padrón de personas beneficiarias</t>
  </si>
  <si>
    <t>461. Fichas técnicas 7/7</t>
  </si>
  <si>
    <t>466. Base de datos de requerimientos recibidos y atendidos a través de oficio 54-54</t>
  </si>
  <si>
    <t>471. Fichas técnicas 2/2 No estaba programado para realizarse, sin embargo se llevaron a cabo acciones</t>
  </si>
  <si>
    <t>141.Proyectos.23/23</t>
  </si>
  <si>
    <t>150.Reporte 4/4</t>
  </si>
  <si>
    <t>181. Listado de Expedientes 5/5</t>
  </si>
  <si>
    <t>182. Listado de expedientes 2/2</t>
  </si>
  <si>
    <t>183. Listas de asistencia fotos 3/3</t>
  </si>
  <si>
    <t>184. Reporte</t>
  </si>
  <si>
    <t>185. Minutas, fotos, oficio 5/5</t>
  </si>
  <si>
    <t>186. Minutas, fotos, listas de asistencia  8/8</t>
  </si>
  <si>
    <t>188. Listado de expedientes 5/5</t>
  </si>
  <si>
    <t>189. Listas de asistencia, fotos 4/4</t>
  </si>
  <si>
    <t>190. Minutas. Listas de asistencia</t>
  </si>
  <si>
    <t>192.Porcentaje de ciudadanos atendidos mediante sistemas digitales 3/3</t>
  </si>
  <si>
    <t>193.Porcentaje de colaboraciones efectuadas en materia de simplificación administrativa y mejora regulatoria</t>
  </si>
  <si>
    <t>207.Porcentaje de intervenciones el uso del agua 7/7</t>
  </si>
  <si>
    <t>208. Porcentaje de campañas de comunicación ejecutadas sobre el uso alternativo del agua 5/5</t>
  </si>
  <si>
    <t>209.Porcentaje de sistemas de aprovechamiento, captación o tratamiento de agua de lluvia instalados</t>
  </si>
  <si>
    <t>210.Porcentaje de intervenciones que incrementen el area verde en Monterrey y preserven las ya existentes 1/1</t>
  </si>
  <si>
    <t>212. Porcentaje de estudios propuestos de Áreas Naturales Protegidas</t>
  </si>
  <si>
    <t>213.Porcentaje de gestiones realizadas para la creación de huertos urbanos 19/19</t>
  </si>
  <si>
    <t>325.Resolver dictamenes de expedientes en materia de Fraccionamientos</t>
  </si>
  <si>
    <t>332.Listado de supervisiones-may 23</t>
  </si>
  <si>
    <t>333.Listado de subdivisiones-may 23</t>
  </si>
  <si>
    <t>334.Listado de fraccionamientos-may 23</t>
  </si>
  <si>
    <t>335.Listado digitalizaciones-may 23</t>
  </si>
  <si>
    <t>336.Listado mesas movilidad, infraestructura etc-may 23</t>
  </si>
  <si>
    <t>337.Listado mesa regularizacion-may 23</t>
  </si>
  <si>
    <t>340.Listado de Expedientes Geología</t>
  </si>
  <si>
    <t>341.Listado de Expedientes Vial Fraccionamientos</t>
  </si>
  <si>
    <t>347.Minutas, fotos 8/8</t>
  </si>
  <si>
    <t>348.Solicitar ordenes de inspección en materia de Desarrollo Urbano</t>
  </si>
  <si>
    <t>349.Elaborar dictámenes y preventivas sobre solicitudes de Licencias de Usos de Suelo,  Regimenes en Condominio, Casas Habitación, Trámites menores, Constancias de Obra Terminada  2/2</t>
  </si>
  <si>
    <t>350.Elaborar dictámenes y preventivas sobre solicitudes de licencias de la Ventanilla Única de Construcción (VUC) 2/2</t>
  </si>
  <si>
    <t>353.Atender solicitudes ciudadanas  que tienen como finalidad la obtención de los diversos trámites correspondientes a la Dirección</t>
  </si>
  <si>
    <t>354.Reuniones.1</t>
  </si>
  <si>
    <t>355.Oficio.8/8</t>
  </si>
  <si>
    <t>360.Minuta.29/29</t>
  </si>
  <si>
    <t>362.reuniones.4/4</t>
  </si>
  <si>
    <t>363.Reporte_1</t>
  </si>
  <si>
    <t>365.Bitacora.1</t>
  </si>
  <si>
    <t>366.Bitacora.1</t>
  </si>
  <si>
    <t>367.Bitacora.2</t>
  </si>
  <si>
    <t>368.Bitacora.8</t>
  </si>
  <si>
    <t>369.Bitacora.8</t>
  </si>
  <si>
    <t>371.Estudios.12/12</t>
  </si>
  <si>
    <t xml:space="preserve">372.Brindar atención a solicitudes de inspección y vigilancia en materia de protección ambiental para el control de la contaminación </t>
  </si>
  <si>
    <t xml:space="preserve">375.Brindar atención a dictaminaciones de anuncios </t>
  </si>
  <si>
    <t>377.Atención especializada en materia ambiental</t>
  </si>
  <si>
    <t>378.eventos, cursos o talleres sostenibles 10/10</t>
  </si>
  <si>
    <t>380.Consolidar acuerdos de colaboración (locales o internacionales) 2/2</t>
  </si>
  <si>
    <t>383.Asignar árboles para su plantación 1/1</t>
  </si>
  <si>
    <t>384.Realizar eventos de adopción de árboles 5/5</t>
  </si>
  <si>
    <t>386.diseñar y/o re diseñar parques del municipio 1/1</t>
  </si>
  <si>
    <t>387.Gestionar el desarrollo de los parques diseñados 9/9</t>
  </si>
  <si>
    <t>388.Crear programas de gestión ambiental</t>
  </si>
  <si>
    <t>389.Realizar eventos, cursos o talleres sostenibles</t>
  </si>
  <si>
    <t>no se programo</t>
  </si>
  <si>
    <t>394.Brindar atención a reportes ciudadanos 3/3</t>
  </si>
  <si>
    <t>395.Revisar procesos de trámites a petición de las áreas</t>
  </si>
  <si>
    <t>40. Oficio canalizacion</t>
  </si>
  <si>
    <t>41. Ficha</t>
  </si>
  <si>
    <t>42. Ficha</t>
  </si>
  <si>
    <t>43. Evidencia fotografica</t>
  </si>
  <si>
    <t>46. Flyers</t>
  </si>
  <si>
    <t>47. Ficha de canalizacion</t>
  </si>
  <si>
    <t>49. Minutas</t>
  </si>
  <si>
    <t>50. Acta constitutiva</t>
  </si>
  <si>
    <t>51. Oficio</t>
  </si>
  <si>
    <t>52.Ficha informativa</t>
  </si>
  <si>
    <t>73. Juntas vecinales de proximidad</t>
  </si>
  <si>
    <t>78-79. Evidencia C4</t>
  </si>
  <si>
    <t>81. Tabla de bajas</t>
  </si>
  <si>
    <t>82. CISEC</t>
  </si>
  <si>
    <t>280. Ingreso de personas detenidas</t>
  </si>
  <si>
    <t>281.Registro de pruebas medicas a personas detenidas</t>
  </si>
  <si>
    <t>282. Capacitacion de manejo de armas</t>
  </si>
  <si>
    <t>144-147. Informe  PMP</t>
  </si>
  <si>
    <t>148. Informe operativos disuasivos</t>
  </si>
  <si>
    <t>149. Informe operartivos en conjunto</t>
  </si>
  <si>
    <t>150. Informe llamadas de auxilio</t>
  </si>
  <si>
    <t>151. Informe capacitacion a elementos de reaccion</t>
  </si>
  <si>
    <t>152. Registro capacitacion elementos PMI</t>
  </si>
  <si>
    <t>153. Medidas de protección dentro jurisdiccion</t>
  </si>
  <si>
    <t>154. Medidas de protección fuera de jurisdiccion</t>
  </si>
  <si>
    <t>155. Registro de atencion a oficios asignados PMI</t>
  </si>
  <si>
    <t>164. Diagnostico</t>
  </si>
  <si>
    <t>167. Evidencia fotografica</t>
  </si>
  <si>
    <t xml:space="preserve">169. Evidencia fotografica </t>
  </si>
  <si>
    <t>170.Evidencia fotografica</t>
  </si>
  <si>
    <t>171. Ficha canalizacion</t>
  </si>
  <si>
    <t>178. Flyers</t>
  </si>
  <si>
    <t>179. Flyers</t>
  </si>
  <si>
    <t>180 Lista de asistencia</t>
  </si>
  <si>
    <t>181. Acta constitutiva</t>
  </si>
  <si>
    <t>182.Lista de asistencia</t>
  </si>
  <si>
    <t>183. Lista de asistencia</t>
  </si>
  <si>
    <t>184. Base de datos</t>
  </si>
  <si>
    <t>185. Formato</t>
  </si>
  <si>
    <t>358. Servicios trabajo social</t>
  </si>
  <si>
    <t>359. Servicios psicologia</t>
  </si>
  <si>
    <t>360. Criminologia</t>
  </si>
  <si>
    <t>361. Adolescentes atendidos</t>
  </si>
  <si>
    <t>362. Orientaciones</t>
  </si>
  <si>
    <t>363. Llamadas de seguimiento</t>
  </si>
  <si>
    <t>364. Servicios TS Alamey y 364. Servicios TS Norte</t>
  </si>
  <si>
    <t>365. Servicios PSI Alamey y 365. Servicios PSI Norte</t>
  </si>
  <si>
    <t>366. Servicios legales Alamey y 366. Servicios legales Norte</t>
  </si>
  <si>
    <t>367. Traslados Alamey y 367. Traslados Norte</t>
  </si>
  <si>
    <t>204-209 Evidencia C4</t>
  </si>
  <si>
    <t>231. Registro de mantenimiento</t>
  </si>
  <si>
    <t>232. Registro de adquisiciones</t>
  </si>
  <si>
    <t>635. Reporte Fotografico 16/16</t>
  </si>
  <si>
    <t>636. Reporte Fotografico 4/4</t>
  </si>
  <si>
    <t>638. Reporte Fotografico 4/4</t>
  </si>
  <si>
    <t>639. Lista de Asistencia 3/3</t>
  </si>
  <si>
    <t>641. Reporte Fotografico 13/13</t>
  </si>
  <si>
    <t xml:space="preserve">406. Reporte de toma de decisiones </t>
  </si>
  <si>
    <t>409 Reporte soporte e infraestructura 1/1</t>
  </si>
  <si>
    <t>410 Respaldo de Info 1/1</t>
  </si>
  <si>
    <t>411 Reporte de Solicitudes 1/1</t>
  </si>
  <si>
    <t>414 Reporte usuarios en red 1/1</t>
  </si>
  <si>
    <t>417. Reporte Fotografico 3/3</t>
  </si>
  <si>
    <t>428. Solicitud de Información</t>
  </si>
  <si>
    <t>304.Diseños Arquitectonicos 1/1</t>
  </si>
  <si>
    <t>305.Proyectos de Espacio Público 9/9</t>
  </si>
  <si>
    <t>306.Proyectos Pluviales 1/1</t>
  </si>
  <si>
    <t>307.Expedientes de Factibilidad R.F. 0/1</t>
  </si>
  <si>
    <t>308.Expedientes de Factibilidad R.P. 02</t>
  </si>
  <si>
    <t>310.Actas de Comité 6/6</t>
  </si>
  <si>
    <t>311.Contratos 7/7</t>
  </si>
  <si>
    <t>314. Bitacora de Supervisión 1/1</t>
  </si>
  <si>
    <t>No Aplica</t>
  </si>
  <si>
    <t>316.Proyectos de Pavimentación 0/3</t>
  </si>
  <si>
    <t>317. Bases para Concursos Obras Viales 0/6</t>
  </si>
  <si>
    <t>318.Dictamenes de Opinión 52/52</t>
  </si>
  <si>
    <t>319.Bitacora Vial 0/8</t>
  </si>
  <si>
    <t>320. Solicitudes Acceso a la Información 11/11</t>
  </si>
  <si>
    <t>321. Reporte de Sistema Sentral 76/76</t>
  </si>
  <si>
    <t>323.Plan de Trabajo  para la Perspectiva de Género 0/0</t>
  </si>
  <si>
    <t>267. Actas de Comité  6/6</t>
  </si>
  <si>
    <t>268. Actas de Comité 6/6</t>
  </si>
  <si>
    <t>269. Ficha Técnica de Factibildad 0/3</t>
  </si>
  <si>
    <t>270. Peticiones con visita Técinca 30/30</t>
  </si>
  <si>
    <t>271.Reporte Sistema Sentral 76/76</t>
  </si>
  <si>
    <t>275.-Descrtiptivo Mtto Vial pintura de Cordon</t>
  </si>
  <si>
    <t>No se programó ejecución para este periodo, pero se avanzo</t>
  </si>
  <si>
    <t>No se conto con Equipo Hidrojet este mes de mayo porque se encuentra fuera de servicio</t>
  </si>
  <si>
    <t xml:space="preserve">OFICIO DCYCP-DGF/1194/2023 </t>
  </si>
  <si>
    <t>493.ING FOTO DE CORTE DE CAJA</t>
  </si>
  <si>
    <t>494.ING FOTO LISTA DE ASISTENCIA</t>
  </si>
  <si>
    <t>Ev. 493.01 Imagen Capacitación
Ev. 493.02 Imagen Capacitación
Ev. 493.03Lista de Asitencia 19-mayo
Ev. 493.04 Imagen Capacitación
Ev. 493.05 Imagen Capacitación
Ev. 493.06 Lista de Asistencia 22-mayo</t>
  </si>
  <si>
    <t>495.Informe de Expedientes Revisados Mayo 2023</t>
  </si>
  <si>
    <t>497.Traspaso realizados Mayo 2023</t>
  </si>
  <si>
    <t>510. Lista asistencia 1/1</t>
  </si>
  <si>
    <t>57.Fotografia</t>
  </si>
  <si>
    <t>58.Captura pantalla</t>
  </si>
  <si>
    <t>No se programo</t>
  </si>
  <si>
    <t>65.ING.FOTOGRAFÍA NOTIFICACIÓN</t>
  </si>
  <si>
    <t>66.FOTOGRAFÍA DESCUENTO MULTAS DE TRÁNSITO</t>
  </si>
  <si>
    <t>67.ING.FOTOGRAFÍA REPORTE EJECUCIONES</t>
  </si>
  <si>
    <t>SE REPORTA TRIMESTRALMENTE</t>
  </si>
  <si>
    <t>Ev.69.01 - Procedimiento de Requerimiento con Multa concluido en Mayo</t>
  </si>
  <si>
    <t xml:space="preserve">70.OFICIO DCYCP-DGF/1194/2023 </t>
  </si>
  <si>
    <t>75.Tramites recibidos mayo 2023</t>
  </si>
  <si>
    <t>75. Tramites recibidos mayo 2023</t>
  </si>
  <si>
    <t>76. Reporte excel nómina revisada mayo 2023</t>
  </si>
  <si>
    <t>Las evaluciones unicamente se realizaron durante marzo y abril</t>
  </si>
  <si>
    <t>86. Documento de word</t>
  </si>
  <si>
    <t>88.  oficios Comité</t>
  </si>
  <si>
    <t>94. Reporte sistema solicitud</t>
  </si>
  <si>
    <t xml:space="preserve">41.OFICIOS </t>
  </si>
  <si>
    <t xml:space="preserve">49.OFICIOS </t>
  </si>
  <si>
    <t>0.OFICIOS</t>
  </si>
  <si>
    <t>105.Reporte de excel</t>
  </si>
  <si>
    <t>06. Reporte de word</t>
  </si>
  <si>
    <t>107. Reporte de excel</t>
  </si>
  <si>
    <t>109.- Reporte de Excel</t>
  </si>
  <si>
    <t xml:space="preserve">No se programo ejecución para esta período </t>
  </si>
  <si>
    <t>Evidencia fotográfica y listado de asistencia</t>
  </si>
  <si>
    <t>Programado para el mes de junio</t>
  </si>
  <si>
    <t>373 microcréditos para mipymes; programa de financiamiento para PYMES en desarrollo.</t>
  </si>
  <si>
    <t xml:space="preserve">Evidencia fotográfica y registro </t>
  </si>
  <si>
    <t>Acuses de transparencia</t>
  </si>
  <si>
    <t>Registro de SENTRAL</t>
  </si>
  <si>
    <t>Capturas de imagen</t>
  </si>
  <si>
    <t xml:space="preserve">No se programó ejecución en este período. </t>
  </si>
  <si>
    <t>Registro de asistencia y reporte fotográfico</t>
  </si>
  <si>
    <t>Reporte de gobierno bancario</t>
  </si>
  <si>
    <t>Presentación CEM y fichas técnicas</t>
  </si>
  <si>
    <t xml:space="preserve">Evidencia fotográfica </t>
  </si>
  <si>
    <t>Registro</t>
  </si>
  <si>
    <t>Oficio</t>
  </si>
  <si>
    <t>Evidencia disponible en el Drive (41/41).</t>
  </si>
  <si>
    <t>Evidencia disponible en el Drive (5/5).</t>
  </si>
  <si>
    <t>Evidencia disponible en el Drive (4/4).</t>
  </si>
  <si>
    <t>Evidencia disponible en el Drive (19/19).</t>
  </si>
  <si>
    <t>261. Atenciones mayo</t>
  </si>
  <si>
    <t>266. Registro encuestas</t>
  </si>
  <si>
    <t>INFORMES</t>
  </si>
  <si>
    <t>LISTA DE ASISENCIA</t>
  </si>
  <si>
    <t xml:space="preserve">434.  Ficha técnica de eventos y actividades y Padrón de Personas beneficiarias </t>
  </si>
  <si>
    <t>467. Minutas de reuniones con evidencia fotográfica 4/4</t>
  </si>
  <si>
    <t>HAY EVIDENCIA PERO NO CONCUERDA CON LA REPORTAD AQUÍ QUE ES 2 DE 2 HAY 13</t>
  </si>
  <si>
    <t>509. captura de pantalla</t>
  </si>
  <si>
    <t xml:space="preserve">510. pdfs lista de asistencia </t>
  </si>
  <si>
    <t>510.lista de asistencia</t>
  </si>
  <si>
    <t>504. pddf</t>
  </si>
  <si>
    <t>Porcentaje de proyectos cumplidos que integran el programa de Limpia Zona Centro</t>
  </si>
  <si>
    <t>(Total de proyectos cumplidos/total de proyectos planeados)100</t>
  </si>
  <si>
    <t>(Número de parques rehabilitados/número de parques proyectados)*100</t>
  </si>
  <si>
    <t>(Número de programas realizados/Total de programas planeados)*100</t>
  </si>
  <si>
    <t xml:space="preserve">Porcentaje de Actas de Instalación del Comité de Obra Publica.
</t>
  </si>
  <si>
    <t xml:space="preserve">Porcentaje de proyectos realizados de intersecciones seguras </t>
  </si>
  <si>
    <t>Porcentaje de asistencia de la Dirección de Fiscalización en las etapas de obra pública  como observador o representante de los procedimientos de licitación pública y de invitación restringida establecidos en la Ley de Obra Pública de Nuevo León</t>
  </si>
  <si>
    <t>(Eventos de apertura técnica, económica, fallo y entrega recepción de procedimientos de licitación pública e invitación restringida que contaron con un observador o representante de la Dirección de Fiscalización /  Total de eventos de apertura técnica, económica, fallo y entrega recepción de procedimientos de licitación pública e invitación restringida con oficio de invitación para la Dirección de Fiscalización)*100</t>
  </si>
  <si>
    <t>Porcentaje de expedientes de investigación de presunta responsabilidad administrativa integrados</t>
  </si>
  <si>
    <t xml:space="preserve"> (Denuncias que cuentan con acuerdos de radicación de inicio de investigación / Expedientes de investigación de presunta responsabilidad administrativa integrados)*100</t>
  </si>
  <si>
    <t>Porcentaje de recursos de inconformidad presentados por los denunciantes y que son enviados al Tribunal de Justicia Administrativa del Estado</t>
  </si>
  <si>
    <t>(Recursos de inconformidad presentados por los denunciantes y que son enviados al Tribunal de Justicia Administrativa del Estado /Recursos de inconformidad presentados por los denunciantes ante la autoridad investigadora)*100</t>
  </si>
  <si>
    <t>Porcentaje de mujeres que fungen como enlace de transparencia y/o información</t>
  </si>
  <si>
    <t>(Mujeres que fungen como enlace de transparencia y/o información / Total de mujeres y hombres que fungen como enlace de transparencia y/o información)*100</t>
  </si>
  <si>
    <t>(Número atenciones brindadas a niñas, niños, adolescentes y sus familias trabajando en la vía pública /Número de a niñas, niños, adolescentes y sus familias trabajando en la vía pública detectados ) *100</t>
  </si>
  <si>
    <t xml:space="preserve">Porcentaje de personas sujetas a vulnerabilidad con asistencia social y/o alimentaria </t>
  </si>
  <si>
    <t>(Número de personas que reciben asistencia social y/o alimentaria / Número de personas que solicitan asistencia social y/o alimentaria)*100</t>
  </si>
  <si>
    <t>Porcentaje de personas que acuden a los espacios de atención de Centros de Bienestar Familiar</t>
  </si>
  <si>
    <t>(Número de personas acuden a Centros de Bienestar Familiar/Número de personas que solicitan servicios en Centros de Bienestar Familiar )*100</t>
  </si>
  <si>
    <t>Porcentaje de asistencia a los espacios de atención de Centros de Bienestar Familiar</t>
  </si>
  <si>
    <t>(Número de asistencia a los servicios de Centros de Bienestar Familiar/Número de asistencia a los servicios de Centros de Bienestar Familiar programadas)*100</t>
  </si>
  <si>
    <t>(Número de servicios brindados en Centros de Bienestar Familiar  / Número de servicios en Centros de Bienestar Familiar solicitados) *100</t>
  </si>
  <si>
    <t>Porcentaje de difusiones de los servicios de los espacios de atención de Centros de Bienestar Familiar</t>
  </si>
  <si>
    <t>Procentaje de rehabilitaciones realizadas a espacios de Centros de Bienestar Familiar</t>
  </si>
  <si>
    <t>(Número de rehabilitaciones solicitadas / Número de solicitudes de rehabilitación aprobadas )*100</t>
  </si>
  <si>
    <t>Porcentaje de permanencia de comités comunitarios en los Centros de Bienestar Familiar</t>
  </si>
  <si>
    <t>(Número de comités comunitarios que permanecen en los CBF/Número de comités comunitarios formados en los CBF )*100</t>
  </si>
  <si>
    <t>Porcentaje de ludotecas creadas en Centros de Bienestar Familiar</t>
  </si>
  <si>
    <t>Porcentaje de actividades realizadas en ludotecas de Centros de Bienestar Familiar</t>
  </si>
  <si>
    <t>(Número de actividades realizadas en ludotecas de Centros de Bienestar Familiar/Número de actividades en ludotecas de Centros de Bienestar Familiar programadas)*100</t>
  </si>
  <si>
    <t>Brindar sesiones integrales a infancias</t>
  </si>
  <si>
    <t>Entregar material en braille a personas con discapacidad visual</t>
  </si>
  <si>
    <t>Impartir sesiones de habilidades sociales a niñas, niños y adolescentes con discapacidad</t>
  </si>
  <si>
    <t>Porcentaje de personas beneficiadas a través de la Unidad de Mediación</t>
  </si>
  <si>
    <t>(Número de personas beneficiadas/ Número de personas que solicitan el servicio)*100</t>
  </si>
  <si>
    <t>Porcentaje de pláticas impartidas a través de  la Unidad de Mediación</t>
  </si>
  <si>
    <t>(Número de pláticas realizadas a través de la Unidad de Mediación/ Número de platicas a través de la Unidad de Mediación programadas)*100</t>
  </si>
  <si>
    <t>(Número de pláticas a NNA para la prevención de violencias y a la resolución de conflictos realizadas/Número de pláticas a NNA para la prevención de violencias y a la resolución de conflictos programadas)*100</t>
  </si>
  <si>
    <t>Porcentaje de participación en Brigadas</t>
  </si>
  <si>
    <t>(Número de participaciones en brigadas realizadas / Número de participaciones en brigadas programadas)*100</t>
  </si>
  <si>
    <t>Porcentaje de niñas, niños, adolescentes y sus familias beneficiadas mediante acciones multidisciplinarias para reforzar la protección en el ámbito familiar</t>
  </si>
  <si>
    <t>(Número de niñas, niños, adolescentes y sus familias beneficiadas/Número de a niñas, niños, adolecentes y sus familias detectadas ) *100</t>
  </si>
  <si>
    <t>Porcentaje de acciones multidisciplinarias brindadas a niñas, niños, adolescentes y sus familias para reforzar la protección en el ámbito familiar</t>
  </si>
  <si>
    <t>(Número acciones multidisciplinarias brindadas a niñas, niños, adolescentes y sus familias /Número de acciones multidiscilpinarias programadas a niñas, niños, adolecentes y sus familias ) *100</t>
  </si>
  <si>
    <t>Beneficiar a jóvenes con actividades, talleres y conferencias
enfocadas en el mejoramiento de su nivel académico y buen
clima escolar</t>
  </si>
  <si>
    <t>Jóvenes</t>
  </si>
  <si>
    <t>Porcentaje de eventos y activaciones en eventos del INJURE para la promoción al freestyle impulsados por el Instituto de la Juventud Regia</t>
  </si>
  <si>
    <t>Jóvenes beneficiados con asesorías académicas para el ingreso a las preparatorias y Facultades de la U.A.N.L</t>
  </si>
  <si>
    <t>Beneficiar a jóvenes con cursos y/o talleres de oficios</t>
  </si>
  <si>
    <t>Beneficiar a los jóvenes con cursos y/o talleres de habilidades y
herramientas de empleabilidad</t>
  </si>
  <si>
    <t>Encuestas</t>
  </si>
  <si>
    <t>Porcentaje de Actas de Entrega-Recepción aceptadas por el comité de obra pública</t>
  </si>
  <si>
    <t>Porcentaje de propuestas ciudadanas recibidas por el Sistema Sentral</t>
  </si>
  <si>
    <t>(Número de solicitudes con respuesta dentro del Sistema Sentral/Total de solicitudes recibidas por el Sistema Sentral)*100</t>
  </si>
  <si>
    <t>Porcentaje de sistemas administrados bajo políticas de Gestión de Datos</t>
  </si>
  <si>
    <t>(Cantidad de sistemas administrados bajo políticas de Gestión de Datos/Cantidad de sistemas administrados bajo políticas de Gestión de Datos)*100</t>
  </si>
  <si>
    <t>Porcentaje de mesas de trabajo con la Dirección de Soporte e Infraestructura para generar la estrategia para llevar a cabo la integración de los sistemas heredados del municipio</t>
  </si>
  <si>
    <t>(Cantidad de mesas de trabajo realizadas/ Cantidad de mesas de trabajo a realizar)*100</t>
  </si>
  <si>
    <t>(Número de operativos de reacción desarrollados/Número de operativos de reacción necesarios )*100</t>
  </si>
  <si>
    <t>Porcentaje de comunidades a las cuales se acerca el programa Monterrey Contigo: ahora nos ciudamos juntas y juntos</t>
  </si>
  <si>
    <t>(Total de comunidades beneficiadas por el programa Monterrey Contigo /Total de comunidades esperadas por beneficiar por el Programa Monterrey Contigo)*100</t>
  </si>
  <si>
    <t>Porcentaje de ferias y macroferias de servicios realizadas</t>
  </si>
  <si>
    <t>(Total de ferias y macroferias realizadas/Total de ferias y macroferias programadas)*100</t>
  </si>
  <si>
    <t>Porcentaje de mapeos estratégicos realizados</t>
  </si>
  <si>
    <t>(Total de mapeos estratégicos realizados/Total de mapeos estratégicos programados)*100</t>
  </si>
  <si>
    <t>Tasa de variación de actores estratégicos que colaboran en las ferias de servicios</t>
  </si>
  <si>
    <t>Porcentaje de grupos en situación de vulnerabilidad atendidos</t>
  </si>
  <si>
    <t>(Total de grupos en situación de vulnerabilidad atendidos/Total de grupos en situación de vulnerabilidad esperados)*100</t>
  </si>
  <si>
    <t>Porcentaje de alumnos/as beneficiados con las academias deportivas</t>
  </si>
  <si>
    <t>(Porcentaje de alumnos que asisten a las academias deportivas/Porcentaje de alumnos/as inscritos en academias deportivas)</t>
  </si>
  <si>
    <t>[(Total de deportistas  que representan en las competencias oficiales al municipio de Monterrey/Total de deportistas en proceso de desarrollo para participar en competencias )-1]x100</t>
  </si>
  <si>
    <t>Porcentaje servicios otorgados con actividades deportivas y recreativas a las personas de grupos específico</t>
  </si>
  <si>
    <t>Porcentaje de personas atendidas en las distintas líneas de acción</t>
  </si>
  <si>
    <t>(Porcentaje de personas que participaron en las distintas líneas de acción/Porcentaje de personas que solicitaron participar en las distintas líneas de acción)</t>
  </si>
  <si>
    <t>Porcentaje de personas notificadas con resultados alterados</t>
  </si>
  <si>
    <t>(Total de personas notificadas con resultados alterados/Total de resultados alterados)*100</t>
  </si>
  <si>
    <t>Medir el porcentaje de vinculaciones efectivas para fortalecer los programas y proyectos a partir de las propuestas realizadas</t>
  </si>
  <si>
    <t>Porcentaje de residuos sólidos urbanos desviados de confinamiento mediante los Puntos Verdes y eventos de reciclaje ("Reciclatón"</t>
  </si>
  <si>
    <t>Porcentaje de diagnóstico elaborado para el manejo y gestión integral de residuos sólidos urbanos</t>
  </si>
  <si>
    <t>Porcentaje de plan elaborado para el manejo y gestión integral de residuos sólidos urbanos</t>
  </si>
  <si>
    <t>Porcentaje de proyectos contratados en beneficio al polígono Distrito Tec</t>
  </si>
  <si>
    <t>Porcentaje de proyectos finalizados dentro del Polígono Distrito Tec</t>
  </si>
  <si>
    <t>(Número de proyectos contratados/Número de proyectos finalizados)*100</t>
  </si>
  <si>
    <t>Porcentaje de obras en proceso dentro de la zona de Distrito Tec</t>
  </si>
  <si>
    <t>(Número de espacios públicos en proceso/Número de espacios públicos aprobados*100</t>
  </si>
  <si>
    <t>Porcentaje de corredores urbanos en proceso dentro del Polígono Distrito Tec</t>
  </si>
  <si>
    <t>(Número de corredores urbanos en proceso/Número de corredores urbanos aprobados)*100</t>
  </si>
  <si>
    <t>Porcentaje de avance financiero de espacios públicos acorde a estimaciones de obra pagadas</t>
  </si>
  <si>
    <t>(Avance financiero del trimestre actual/Avance financiero del trimestre anterior)*100</t>
  </si>
  <si>
    <t>Porcentaje de tablas comparativas elaboradas para reflejar los avances de obra en espacios públicos del Polígono Distrito Tec</t>
  </si>
  <si>
    <t>(Tabla de pagos de anticipos y/o estimaciones del trimestre actual/Tabla de pagos de anticipos y estimaciones del trimestre anterior)*100</t>
  </si>
  <si>
    <t>Porcentaje de avance financiero de corredores urbanos acorde a estimaciones de obra pagadas</t>
  </si>
  <si>
    <t>Porcentaje de tablas comparativas elaboradas para reflejar los avances de obra en corredores urbanos del Polígono Distrito Tec</t>
  </si>
  <si>
    <t>(Tabla de pagos de anticipios y/o estimaciones del trimestre actual/Tabla de pagos de anticipos y/o estimaciones del trimestre anterior)*100</t>
  </si>
  <si>
    <t>Continuan los mismos 150 de feb</t>
  </si>
  <si>
    <t>1 merccado de emprendimiento y 1 VG</t>
  </si>
  <si>
    <t>Expo MOVAC</t>
  </si>
  <si>
    <t>Se inicio un huerto en la Sec. 38 el 28 de feb</t>
  </si>
  <si>
    <t>! Torneo de basquet</t>
  </si>
  <si>
    <t>1 Club de lectura</t>
  </si>
  <si>
    <t>2 miembros nuevos</t>
  </si>
  <si>
    <t>1 beca CNCI</t>
  </si>
  <si>
    <t>Porcentaje de murales y obras de arte urbano realizadas</t>
  </si>
  <si>
    <t>Impactar a jóvenes con clubs de debate y simulación de Modelos de Naciones Unidas en escuelas</t>
  </si>
  <si>
    <t>Beneficiar jóvenes con clases certificadas de Lengua de Señas Mexicanas</t>
  </si>
  <si>
    <t>Consultar mediante encuestas a las juventudes sobre las actividades del Instituto de la Juventud Regia</t>
  </si>
  <si>
    <t>385 Porcentaje de</t>
  </si>
  <si>
    <t>395 Porcentaje de difusiones</t>
  </si>
  <si>
    <t>396 Porcentaje de maestros</t>
  </si>
  <si>
    <t>Se mide la permanencia del Comité</t>
  </si>
  <si>
    <t>399 Porcentaje de brigadas</t>
  </si>
  <si>
    <t>401 Porcentaje de actividades</t>
  </si>
  <si>
    <t>402 Porcentaje de personas</t>
  </si>
  <si>
    <t>El taller pre-laboral no se llevó a cabo por las dos semanas de vacaciones, y las demás actividades de sensi, taller LSM y interp.</t>
  </si>
  <si>
    <t>Visitas de seguimiento a reportes de vulneración de derechos</t>
  </si>
  <si>
    <t>Realizar brigadas alimentarias</t>
  </si>
  <si>
    <t>Entregar apoyos funcionales en brigadas</t>
  </si>
  <si>
    <t>Entregar apoyos alimentarios en brigadas</t>
  </si>
  <si>
    <t>Realizar recorridos asistenciales</t>
  </si>
  <si>
    <t>Instalar albergue temporal</t>
  </si>
  <si>
    <t>Realizar eventos para personas adultas mayores</t>
  </si>
  <si>
    <t>Realizar sesiones de computación para personas adultas mayores</t>
  </si>
  <si>
    <t>Realizar actividades intergeneracionales con personas adultas mayores</t>
  </si>
  <si>
    <t>Realizar actividades que fomentan la salud de las personas adultas mayores</t>
  </si>
  <si>
    <t>Otorgar consultas médicas a personas adultas mayores que asisten a las Casas Club</t>
  </si>
  <si>
    <t>Realizar actividades recreativas en Casa Hogar Nueva Esperanza</t>
  </si>
  <si>
    <t>Realizar talleres productivos para personas adultas mayores</t>
  </si>
  <si>
    <t>Otorgar servicios de movilidad a personas adultas mayores usuarias de Casas Club</t>
  </si>
  <si>
    <t>Brindar orientaciones psicológicas a personas adultas mayores en Casas Club</t>
  </si>
  <si>
    <t>Impartir sesiones de integración sensorial a personas con discapacidad</t>
  </si>
  <si>
    <t>Reporte de volantes</t>
  </si>
  <si>
    <t>No  se programó</t>
  </si>
  <si>
    <t>Contestar demandas presentadas en contra de la Administración Pública Municipal dentro de los términos de la materia</t>
  </si>
  <si>
    <t>Porcentaje de personas de la Coordinación de Archivo Histórico y Administrativo capacitadas en sistemas y equipo tecnólogico en materia archivística.</t>
  </si>
  <si>
    <t>Porcentaje de materiales didactico impartido en materia de archivo al personal municipal.</t>
  </si>
  <si>
    <t>(Material Impartido/Material elaborado)*100</t>
  </si>
  <si>
    <t>Porcentaje de sistemas adquiridos o creados en materia de archivo</t>
  </si>
  <si>
    <t>(Sistemas adquiridos o creados/sistemas recibidos e implementados)*100</t>
  </si>
  <si>
    <t>591. Atención psicológica individual/ expedientes activos</t>
  </si>
  <si>
    <t xml:space="preserve">No se llevó ejecución para este periodo. </t>
  </si>
  <si>
    <t>589. Insumos y espacios para la realización de su arte a artistas urbanos a través de "ReUrbanizArte MTY"</t>
  </si>
  <si>
    <t>455. Servicios y actividades de atención nutrici</t>
  </si>
  <si>
    <t>595. Conferencias y talleres en promoción de la educación sexual y reproductiva_</t>
  </si>
  <si>
    <t xml:space="preserve">452. Artistas urbanos miembros del padrón "ReUrbanizArte MTY" </t>
  </si>
  <si>
    <t>600. Clubs de lectura escolares</t>
  </si>
  <si>
    <t xml:space="preserve">609. Banqueteras/ No se registraron ingresos, se registra una reunión y se mantienen los miebros de la INJURED </t>
  </si>
  <si>
    <t>Seguimiento a los ingresos de LSM</t>
  </si>
  <si>
    <t>No se programó ejecución para esta actividad</t>
  </si>
  <si>
    <t>470. Banqueteras/ No se reportan ingresos a la INJURED, se mantienen los integrantes y se reporta una reunión</t>
  </si>
  <si>
    <t>582. Sesiones de éxito</t>
  </si>
  <si>
    <t>583. Talleres y actividades que promuevan el emprendimiento</t>
  </si>
  <si>
    <t>Se agregaron 25 expedientes y se sigue dando seguimiento a los acumulados en el año</t>
  </si>
  <si>
    <t>448. Materia de emprendimiento</t>
  </si>
  <si>
    <t>450. Murales realizados</t>
  </si>
  <si>
    <t>594. Huertos escolares/Seguimiento del huerto iniciado en febrero</t>
  </si>
  <si>
    <t>592. Huertos escolares/Seguimiento del huerto iniciado en febrero</t>
  </si>
  <si>
    <t>594. Huertos escolares /Se inició un huerto y se le da seguimiento al ya activo</t>
  </si>
  <si>
    <t>594. Huertos escolares/ No se reporta un nuevo huerto, se le da seguimiento a los ya existentes</t>
  </si>
  <si>
    <t>603. Clases de LSM/seguimiento del curso iniciado en febrero</t>
  </si>
  <si>
    <t>605. Clases de LSM/ Se inició un nuevo curso</t>
  </si>
  <si>
    <t>605. Clases de LSM/seguimiento del curso iniciado en abril</t>
  </si>
  <si>
    <t xml:space="preserve">605. Clases de LSM/ Se dio seguimiento a los alumnos que ingresaron en abril </t>
  </si>
  <si>
    <t>464. Actividades, clases, talleres o conferencias que promuevan la diversidad,inclusión y no discriminación/Seguimiento de ingresos de LSM y Clubs de MUN</t>
  </si>
  <si>
    <t>455. Servicios y actividades de atención nutricional/Se contabilizan los jóvenes impactados por los talleres del mes, sin contabilizar el seguimiento de los huertos</t>
  </si>
  <si>
    <t xml:space="preserve">464. Actividades, clases, talleres o conferencias que promuevan la diversidad,inclusión y no discriminación/ Se reportan los jóvenes atendidos en Centros de la Juventud, y los nuevos ingresos de LSM el resto de las actividades del mes son seguimiento de clubs de MUN en febrero </t>
  </si>
  <si>
    <t>464. Actividades, clases, talleres o conferencias que promuevan la diversidad,inclusión y no discriminación/ Se reportan los jóvenes atendidos en Centros de la Juventud, el resto de las actividades del mes son seguimiento de clubs de MUN y cursos de LSM iniciados en febrero y abril respectivamente</t>
  </si>
  <si>
    <t>611. Capacitar al personal del Instituto</t>
  </si>
  <si>
    <t>609. Capacitaciones del personal INJURE</t>
  </si>
  <si>
    <t xml:space="preserve">609. Capacitar al personal del Instituto/Tres funcionarios nuevos capacitados acerca de temas ya vistos en meses anteriores </t>
  </si>
  <si>
    <t>609. Capacitar al personal al Instituto de la Juventud Regia</t>
  </si>
  <si>
    <t xml:space="preserve">Porcentaje de jóvenes beneficiados  con actividades y herramientas de participación ciudadana y politica </t>
  </si>
  <si>
    <t>Porcentaje de sesiones y actividades realizadas por el Consejo Consultivo del InjuRe</t>
  </si>
  <si>
    <t>598. Clubs de lectura/Es el  seguimiento del Club de Lectura de la Sec. 38 iniciado y reportado en febrero</t>
  </si>
  <si>
    <t>607. Banqueteras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</si>
</sst>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0.0"/>
    <numFmt numFmtId="165" formatCode="0.0"/>
    <numFmt numFmtId="166" formatCode="0.000"/>
  </numFmts>
  <fonts count="42" x14ac:knownFonts="1">
    <font>
      <sz val="11"/>
      <color theme="1"/>
      <name val="Calibri"/>
      <family val="2"/>
      <scheme val="minor"/>
    </font>
    <font>
      <sz val="11"/>
      <color theme="1"/>
      <name val="Calibri"/>
      <family val="2"/>
      <scheme val="minor"/>
    </font>
    <font>
      <sz val="12"/>
      <color theme="1"/>
      <name val="Calibri Light"/>
      <family val="2"/>
      <scheme val="major"/>
    </font>
    <font>
      <sz val="12"/>
      <color theme="0"/>
      <name val="Calibri Light"/>
      <family val="2"/>
      <scheme val="major"/>
    </font>
    <font>
      <b/>
      <sz val="9"/>
      <color indexed="81"/>
      <name val="Tahoma"/>
      <family val="2"/>
    </font>
    <font>
      <sz val="9"/>
      <color indexed="81"/>
      <name val="Tahoma"/>
      <family val="2"/>
    </font>
    <font>
      <sz val="11"/>
      <color rgb="FF006100"/>
      <name val="Calibri"/>
      <family val="2"/>
      <scheme val="minor"/>
    </font>
    <font>
      <sz val="12"/>
      <name val="Calibri Light"/>
      <family val="2"/>
      <scheme val="major"/>
    </font>
    <font>
      <sz val="12"/>
      <color indexed="8"/>
      <name val="Calibri Light"/>
      <family val="2"/>
      <scheme val="major"/>
    </font>
    <font>
      <sz val="12"/>
      <color rgb="FF000000"/>
      <name val="Calibri Light"/>
      <family val="2"/>
      <scheme val="major"/>
    </font>
    <font>
      <sz val="12"/>
      <color rgb="FFFF0000"/>
      <name val="Calibri Light"/>
      <family val="2"/>
      <scheme val="major"/>
    </font>
    <font>
      <sz val="11"/>
      <color rgb="FF9C0006"/>
      <name val="Calibri"/>
      <family val="2"/>
      <scheme val="minor"/>
    </font>
    <font>
      <sz val="11"/>
      <color rgb="FF9C6500"/>
      <name val="Calibri"/>
      <family val="2"/>
      <scheme val="minor"/>
    </font>
    <font>
      <sz val="8"/>
      <color theme="1"/>
      <name val="Calibri"/>
      <family val="2"/>
      <scheme val="minor"/>
    </font>
    <font>
      <sz val="12"/>
      <color rgb="FF9C6500"/>
      <name val="Calibri Light"/>
      <family val="2"/>
      <scheme val="major"/>
    </font>
    <font>
      <sz val="12"/>
      <color rgb="FF9C0006"/>
      <name val="Calibri Light"/>
      <family val="2"/>
      <scheme val="major"/>
    </font>
    <font>
      <sz val="12"/>
      <color rgb="FF006100"/>
      <name val="Calibri Light"/>
      <family val="2"/>
      <scheme val="major"/>
    </font>
    <font>
      <sz val="11"/>
      <color theme="1"/>
      <name val="Calibri"/>
      <family val="2"/>
      <scheme val="minor"/>
    </font>
    <font>
      <b/>
      <sz val="20"/>
      <color theme="1"/>
      <name val="Calibri Light"/>
      <family val="2"/>
      <scheme val="major"/>
    </font>
    <font>
      <sz val="20"/>
      <color theme="1"/>
      <name val="Calibri Light"/>
      <family val="2"/>
      <scheme val="major"/>
    </font>
    <font>
      <b/>
      <sz val="24"/>
      <color theme="1"/>
      <name val="Calibri Light"/>
      <family val="2"/>
      <scheme val="major"/>
    </font>
    <font>
      <b/>
      <sz val="12"/>
      <color theme="1"/>
      <name val="Calibri Light"/>
      <family val="2"/>
      <scheme val="major"/>
    </font>
    <font>
      <sz val="10"/>
      <color theme="1"/>
      <name val="Cambria"/>
      <family val="1"/>
    </font>
    <font>
      <sz val="14"/>
      <color theme="1"/>
      <name val="Calibri Light"/>
      <family val="2"/>
      <scheme val="major"/>
    </font>
    <font>
      <sz val="14"/>
      <name val="Calibri Light"/>
      <family val="2"/>
      <scheme val="major"/>
    </font>
    <font>
      <b/>
      <sz val="14"/>
      <color theme="1"/>
      <name val="Calibri Light"/>
      <family val="2"/>
      <scheme val="major"/>
    </font>
    <font>
      <sz val="14"/>
      <color theme="0"/>
      <name val="Calibri Light"/>
      <family val="2"/>
      <scheme val="major"/>
    </font>
    <font>
      <b/>
      <sz val="12"/>
      <color indexed="81"/>
      <name val="Tahoma"/>
      <family val="2"/>
    </font>
    <font>
      <sz val="12"/>
      <color indexed="81"/>
      <name val="Tahoma"/>
      <family val="2"/>
    </font>
    <font>
      <sz val="11"/>
      <name val="Calibri"/>
      <family val="2"/>
      <scheme val="minor"/>
    </font>
    <font>
      <b/>
      <sz val="16"/>
      <color theme="1"/>
      <name val="Calibri Light"/>
      <family val="2"/>
      <scheme val="major"/>
    </font>
    <font>
      <b/>
      <sz val="12"/>
      <color theme="1"/>
      <name val="Calibri"/>
      <family val="2"/>
    </font>
    <font>
      <sz val="12"/>
      <color theme="1"/>
      <name val="Calibri"/>
      <family val="2"/>
    </font>
    <font>
      <sz val="12"/>
      <color theme="1"/>
      <name val="Calibri"/>
      <family val="2"/>
      <scheme val="minor"/>
    </font>
    <font>
      <b/>
      <sz val="12"/>
      <name val="Calibri"/>
      <family val="2"/>
    </font>
    <font>
      <b/>
      <sz val="12"/>
      <name val="Calibri Light"/>
      <family val="2"/>
      <scheme val="major"/>
    </font>
    <font>
      <sz val="11"/>
      <color theme="1"/>
      <name val="Cambria"/>
      <family val="1"/>
    </font>
    <font>
      <sz val="12"/>
      <color rgb="FF006100"/>
      <name val="Calibri"/>
      <family val="2"/>
      <scheme val="minor"/>
    </font>
    <font>
      <sz val="12"/>
      <color rgb="FF9C6500"/>
      <name val="Calibri"/>
      <family val="2"/>
      <scheme val="minor"/>
    </font>
    <font>
      <sz val="12"/>
      <color rgb="FF9C0006"/>
      <name val="Calibri"/>
      <family val="2"/>
      <scheme val="minor"/>
    </font>
    <font>
      <sz val="9"/>
      <color indexed="81"/>
      <name val="Tahoma"/>
      <charset val="1"/>
    </font>
    <font>
      <b/>
      <sz val="9"/>
      <color indexed="81"/>
      <name val="Tahoma"/>
      <charset val="1"/>
    </font>
  </fonts>
  <fills count="54">
    <fill>
      <patternFill patternType="none"/>
    </fill>
    <fill>
      <patternFill patternType="gray125"/>
    </fill>
    <fill>
      <patternFill patternType="solid">
        <fgColor theme="8" tint="-0.249977111117893"/>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rgb="FF00206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rgb="FFBFBFBF"/>
        <bgColor rgb="FFBFBFBF"/>
      </patternFill>
    </fill>
    <fill>
      <patternFill patternType="solid">
        <fgColor theme="0" tint="-0.249977111117893"/>
        <bgColor rgb="FFBDD6EE"/>
      </patternFill>
    </fill>
    <fill>
      <patternFill patternType="solid">
        <fgColor theme="0"/>
        <bgColor theme="0"/>
      </patternFill>
    </fill>
    <fill>
      <patternFill patternType="solid">
        <fgColor rgb="FFC6EFCE"/>
      </patternFill>
    </fill>
    <fill>
      <patternFill patternType="solid">
        <fgColor theme="3" tint="0.59999389629810485"/>
        <bgColor indexed="64"/>
      </patternFill>
    </fill>
    <fill>
      <patternFill patternType="solid">
        <fgColor theme="4" tint="0.59999389629810485"/>
        <bgColor rgb="FFBDD6EE"/>
      </patternFill>
    </fill>
    <fill>
      <patternFill patternType="solid">
        <fgColor theme="5" tint="0.59999389629810485"/>
        <bgColor rgb="FFF7CAAC"/>
      </patternFill>
    </fill>
    <fill>
      <patternFill patternType="solid">
        <fgColor rgb="FFF8F8F8"/>
        <bgColor indexed="64"/>
      </patternFill>
    </fill>
    <fill>
      <patternFill patternType="solid">
        <fgColor rgb="FFFFFFFF"/>
        <bgColor rgb="FFFFFFFF"/>
      </patternFill>
    </fill>
    <fill>
      <patternFill patternType="solid">
        <fgColor theme="0"/>
        <bgColor indexed="64"/>
      </patternFill>
    </fill>
    <fill>
      <patternFill patternType="solid">
        <fgColor rgb="FFF7CAAC"/>
        <bgColor rgb="FFF7CAAC"/>
      </patternFill>
    </fill>
    <fill>
      <patternFill patternType="solid">
        <fgColor rgb="FFFF0000"/>
        <bgColor indexed="64"/>
      </patternFill>
    </fill>
    <fill>
      <patternFill patternType="solid">
        <fgColor theme="5" tint="0.59999389629810485"/>
        <bgColor rgb="FFBDD6EE"/>
      </patternFill>
    </fill>
    <fill>
      <patternFill patternType="solid">
        <fgColor rgb="FFFFC7CE"/>
      </patternFill>
    </fill>
    <fill>
      <patternFill patternType="solid">
        <fgColor rgb="FFFFEB9C"/>
      </patternFill>
    </fill>
    <fill>
      <patternFill patternType="solid">
        <fgColor theme="0"/>
        <bgColor rgb="FFF8F8F8"/>
      </patternFill>
    </fill>
    <fill>
      <patternFill patternType="solid">
        <fgColor rgb="FFA8D08D"/>
        <bgColor rgb="FFA8D08D"/>
      </patternFill>
    </fill>
    <fill>
      <patternFill patternType="solid">
        <fgColor theme="0" tint="-0.249977111117893"/>
        <bgColor rgb="FF000000"/>
      </patternFill>
    </fill>
    <fill>
      <patternFill patternType="solid">
        <fgColor rgb="FFFFFF00"/>
        <bgColor rgb="FFFFFF00"/>
      </patternFill>
    </fill>
    <fill>
      <patternFill patternType="solid">
        <fgColor theme="9" tint="0.39997558519241921"/>
        <bgColor rgb="FFA8D08D"/>
      </patternFill>
    </fill>
    <fill>
      <patternFill patternType="solid">
        <fgColor theme="7" tint="-0.249977111117893"/>
        <bgColor indexed="64"/>
      </patternFill>
    </fill>
    <fill>
      <patternFill patternType="solid">
        <fgColor theme="7" tint="0.59999389629810485"/>
        <bgColor indexed="64"/>
      </patternFill>
    </fill>
    <fill>
      <patternFill patternType="solid">
        <fgColor theme="1" tint="0.34998626667073579"/>
        <bgColor indexed="64"/>
      </patternFill>
    </fill>
    <fill>
      <patternFill patternType="solid">
        <fgColor rgb="FFF49A9A"/>
        <bgColor indexed="64"/>
      </patternFill>
    </fill>
    <fill>
      <patternFill patternType="solid">
        <fgColor theme="0" tint="-0.249977111117893"/>
        <bgColor rgb="FF999999"/>
      </patternFill>
    </fill>
    <fill>
      <patternFill patternType="solid">
        <fgColor theme="0" tint="-0.249977111117893"/>
        <bgColor rgb="FFCCCCCC"/>
      </patternFill>
    </fill>
    <fill>
      <patternFill patternType="solid">
        <fgColor theme="9"/>
        <bgColor indexed="64"/>
      </patternFill>
    </fill>
    <fill>
      <patternFill patternType="solid">
        <fgColor rgb="FFC00000"/>
        <bgColor indexed="64"/>
      </patternFill>
    </fill>
    <fill>
      <patternFill patternType="solid">
        <fgColor theme="4" tint="-0.249977111117893"/>
        <bgColor indexed="64"/>
      </patternFill>
    </fill>
    <fill>
      <patternFill patternType="solid">
        <fgColor rgb="FFFACECE"/>
        <bgColor indexed="64"/>
      </patternFill>
    </fill>
    <fill>
      <patternFill patternType="solid">
        <fgColor rgb="FFBFBFBF"/>
        <bgColor indexed="64"/>
      </patternFill>
    </fill>
    <fill>
      <patternFill patternType="solid">
        <fgColor rgb="FFAAE4E1"/>
        <bgColor indexed="64"/>
      </patternFill>
    </fill>
    <fill>
      <patternFill patternType="solid">
        <fgColor rgb="FFF49A9A"/>
      </patternFill>
    </fill>
    <fill>
      <patternFill patternType="solid">
        <fgColor rgb="FFF49A9A"/>
        <bgColor rgb="FFBDD6EE"/>
      </patternFill>
    </fill>
    <fill>
      <patternFill patternType="solid">
        <fgColor rgb="FFF49A9A"/>
        <bgColor rgb="FFF7CAAC"/>
      </patternFill>
    </fill>
    <fill>
      <patternFill patternType="solid">
        <fgColor rgb="FFF49A9A"/>
        <bgColor rgb="FFBFBFBF"/>
      </patternFill>
    </fill>
    <fill>
      <patternFill patternType="solid">
        <fgColor rgb="FFF49A9A"/>
        <bgColor rgb="FFA8D08D"/>
      </patternFill>
    </fill>
    <fill>
      <patternFill patternType="solid">
        <fgColor rgb="FF00FF00"/>
        <bgColor indexed="64"/>
      </patternFill>
    </fill>
    <fill>
      <patternFill patternType="solid">
        <fgColor theme="0" tint="-0.249977111117893"/>
        <bgColor rgb="FFBFBFBF"/>
      </patternFill>
    </fill>
    <fill>
      <patternFill patternType="solid">
        <fgColor theme="0" tint="-0.249977111117893"/>
        <bgColor rgb="FFA8D08D"/>
      </patternFill>
    </fill>
    <fill>
      <patternFill patternType="solid">
        <fgColor theme="0" tint="-0.14996795556505021"/>
        <bgColor indexed="64"/>
      </patternFill>
    </fill>
    <fill>
      <patternFill patternType="solid">
        <fgColor theme="0" tint="-0.14996795556505021"/>
        <bgColor rgb="FFBDD6EE"/>
      </patternFill>
    </fill>
    <fill>
      <patternFill patternType="solid">
        <fgColor theme="0" tint="-0.14999847407452621"/>
        <bgColor indexed="64"/>
      </patternFill>
    </fill>
  </fills>
  <borders count="25">
    <border>
      <left/>
      <right/>
      <top/>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right/>
      <top style="hair">
        <color rgb="FF000000"/>
      </top>
      <bottom style="hair">
        <color rgb="FF000000"/>
      </bottom>
      <diagonal/>
    </border>
    <border>
      <left style="hair">
        <color indexed="64"/>
      </left>
      <right style="hair">
        <color indexed="64"/>
      </right>
      <top/>
      <bottom/>
      <diagonal/>
    </border>
    <border>
      <left style="hair">
        <color indexed="64"/>
      </left>
      <right/>
      <top style="hair">
        <color rgb="FF000000"/>
      </top>
      <bottom style="hair">
        <color rgb="FF000000"/>
      </bottom>
      <diagonal/>
    </border>
    <border>
      <left/>
      <right style="hair">
        <color indexed="64"/>
      </right>
      <top style="hair">
        <color rgb="FF000000"/>
      </top>
      <bottom style="hair">
        <color rgb="FF000000"/>
      </bottom>
      <diagonal/>
    </border>
    <border>
      <left style="hair">
        <color indexed="64"/>
      </left>
      <right/>
      <top style="hair">
        <color indexed="64"/>
      </top>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hair">
        <color rgb="FF000000"/>
      </right>
      <top style="hair">
        <color rgb="FF000000"/>
      </top>
      <bottom/>
      <diagonal/>
    </border>
    <border>
      <left style="dotted">
        <color rgb="FF000000"/>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
      <left/>
      <right/>
      <top style="dotted">
        <color rgb="FF000000"/>
      </top>
      <bottom style="dotted">
        <color rgb="FF000000"/>
      </bottom>
      <diagonal/>
    </border>
    <border>
      <left style="dotted">
        <color rgb="FF000000"/>
      </left>
      <right style="dotted">
        <color rgb="FF000000"/>
      </right>
      <top/>
      <bottom style="dotted">
        <color rgb="FF000000"/>
      </bottom>
      <diagonal/>
    </border>
    <border>
      <left/>
      <right/>
      <top/>
      <bottom style="dotted">
        <color rgb="FF000000"/>
      </bottom>
      <diagonal/>
    </border>
    <border>
      <left style="dotted">
        <color rgb="FF000000"/>
      </left>
      <right/>
      <top style="dotted">
        <color rgb="FF000000"/>
      </top>
      <bottom style="dotted">
        <color rgb="FF000000"/>
      </bottom>
      <diagonal/>
    </border>
    <border>
      <left style="dotted">
        <color rgb="FF000000"/>
      </left>
      <right/>
      <top/>
      <bottom style="dotted">
        <color rgb="FF000000"/>
      </bottom>
      <diagonal/>
    </border>
    <border>
      <left style="hair">
        <color rgb="FF000000"/>
      </left>
      <right style="hair">
        <color rgb="FF000000"/>
      </right>
      <top/>
      <bottom style="hair">
        <color rgb="FF000000"/>
      </bottom>
      <diagonal/>
    </border>
    <border>
      <left style="hair">
        <color rgb="FF000000"/>
      </left>
      <right/>
      <top style="hair">
        <color rgb="FF000000"/>
      </top>
      <bottom/>
      <diagonal/>
    </border>
  </borders>
  <cellStyleXfs count="14">
    <xf numFmtId="0" fontId="0" fillId="0" borderId="0"/>
    <xf numFmtId="9" fontId="1" fillId="0" borderId="0" applyFont="0" applyFill="0" applyBorder="0" applyAlignment="0" applyProtection="0"/>
    <xf numFmtId="0" fontId="1" fillId="0" borderId="0"/>
    <xf numFmtId="0" fontId="6" fillId="14" borderId="0" applyNumberFormat="0" applyBorder="0" applyAlignment="0" applyProtection="0"/>
    <xf numFmtId="0" fontId="1" fillId="0" borderId="0"/>
    <xf numFmtId="0" fontId="11" fillId="24" borderId="0" applyNumberFormat="0" applyBorder="0" applyAlignment="0" applyProtection="0"/>
    <xf numFmtId="0" fontId="12" fillId="25" borderId="0" applyNumberFormat="0" applyBorder="0" applyAlignment="0" applyProtection="0"/>
    <xf numFmtId="9" fontId="1" fillId="0" borderId="0" applyFont="0" applyFill="0" applyBorder="0" applyAlignment="0" applyProtection="0"/>
    <xf numFmtId="0" fontId="17"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609">
    <xf numFmtId="0" fontId="0" fillId="0" borderId="0" xfId="0"/>
    <xf numFmtId="0" fontId="20" fillId="0" borderId="3" xfId="0" applyFont="1" applyBorder="1" applyAlignment="1" applyProtection="1">
      <alignment horizontal="center" vertical="center"/>
      <protection locked="0"/>
    </xf>
    <xf numFmtId="0" fontId="19" fillId="0" borderId="0" xfId="0" applyFont="1" applyAlignment="1" applyProtection="1">
      <protection locked="0"/>
    </xf>
    <xf numFmtId="0" fontId="2" fillId="0" borderId="0" xfId="0" applyFont="1" applyAlignment="1" applyProtection="1">
      <protection locked="0"/>
    </xf>
    <xf numFmtId="0" fontId="3" fillId="5" borderId="3" xfId="0" applyFont="1" applyFill="1" applyBorder="1" applyAlignment="1" applyProtection="1">
      <alignment horizontal="center" vertical="center" wrapText="1"/>
      <protection locked="0"/>
    </xf>
    <xf numFmtId="0" fontId="3" fillId="34" borderId="3" xfId="0"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protection locked="0"/>
    </xf>
    <xf numFmtId="0" fontId="21" fillId="0" borderId="3" xfId="0" applyFont="1" applyBorder="1" applyAlignment="1" applyProtection="1">
      <alignment horizontal="center" vertical="center"/>
    </xf>
    <xf numFmtId="0" fontId="2" fillId="0" borderId="0" xfId="0" applyFont="1" applyAlignment="1" applyProtection="1">
      <alignment horizontal="center" vertical="center"/>
    </xf>
    <xf numFmtId="0" fontId="3" fillId="5" borderId="2"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3" fillId="4" borderId="2"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3" xfId="0" applyFont="1" applyBorder="1" applyAlignment="1" applyProtection="1">
      <alignment horizontal="left" vertical="center"/>
    </xf>
    <xf numFmtId="9" fontId="2" fillId="0" borderId="3" xfId="1" applyFont="1" applyBorder="1" applyAlignment="1" applyProtection="1">
      <alignment horizontal="center" vertical="center"/>
    </xf>
    <xf numFmtId="0" fontId="2" fillId="11" borderId="3" xfId="0" applyFont="1" applyFill="1" applyBorder="1" applyAlignment="1" applyProtection="1">
      <alignment horizontal="center" vertical="center"/>
    </xf>
    <xf numFmtId="0" fontId="2" fillId="12" borderId="3" xfId="0" applyFont="1" applyFill="1" applyBorder="1" applyAlignment="1" applyProtection="1">
      <alignment horizontal="left" vertical="center"/>
    </xf>
    <xf numFmtId="0" fontId="2" fillId="9" borderId="3" xfId="0" applyFont="1" applyFill="1" applyBorder="1" applyAlignment="1" applyProtection="1">
      <alignment horizontal="center" vertical="center"/>
    </xf>
    <xf numFmtId="0" fontId="2" fillId="16" borderId="3" xfId="0" applyFont="1" applyFill="1" applyBorder="1" applyAlignment="1" applyProtection="1">
      <alignment horizontal="left" vertical="center"/>
    </xf>
    <xf numFmtId="0" fontId="14" fillId="25" borderId="3" xfId="6"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7" xfId="0" applyFont="1" applyBorder="1" applyAlignment="1" applyProtection="1">
      <alignment horizontal="left" vertical="center"/>
    </xf>
    <xf numFmtId="0" fontId="7" fillId="0" borderId="3" xfId="3" applyFont="1" applyFill="1" applyBorder="1" applyAlignment="1" applyProtection="1">
      <alignment horizontal="left" vertical="center"/>
    </xf>
    <xf numFmtId="0" fontId="16" fillId="14" borderId="3" xfId="3" applyFont="1" applyBorder="1" applyAlignment="1" applyProtection="1">
      <alignment horizontal="center" vertical="center"/>
    </xf>
    <xf numFmtId="0" fontId="15" fillId="24" borderId="3" xfId="5" applyFont="1" applyBorder="1" applyAlignment="1" applyProtection="1">
      <alignment horizontal="left" vertical="center"/>
    </xf>
    <xf numFmtId="0" fontId="15" fillId="24" borderId="3" xfId="5" applyFont="1" applyBorder="1" applyAlignment="1" applyProtection="1">
      <alignment horizontal="center" vertical="center"/>
    </xf>
    <xf numFmtId="0" fontId="2" fillId="0" borderId="3" xfId="0" applyFont="1" applyFill="1" applyBorder="1" applyAlignment="1" applyProtection="1">
      <alignment horizontal="left" vertical="center"/>
    </xf>
    <xf numFmtId="0" fontId="2" fillId="0" borderId="3" xfId="0" applyFont="1" applyFill="1" applyBorder="1" applyAlignment="1" applyProtection="1">
      <alignment horizontal="center" vertical="center"/>
    </xf>
    <xf numFmtId="9" fontId="2" fillId="0" borderId="3" xfId="1" applyFont="1" applyFill="1" applyBorder="1" applyAlignment="1" applyProtection="1">
      <alignment horizontal="center" vertical="center"/>
    </xf>
    <xf numFmtId="0" fontId="2" fillId="9" borderId="3" xfId="0" applyFont="1" applyFill="1" applyBorder="1" applyAlignment="1" applyProtection="1">
      <alignment horizontal="left" vertical="center"/>
    </xf>
    <xf numFmtId="0" fontId="2" fillId="7" borderId="3" xfId="0" applyFont="1" applyFill="1" applyBorder="1" applyAlignment="1" applyProtection="1">
      <alignment horizontal="left" vertical="center"/>
    </xf>
    <xf numFmtId="0" fontId="2" fillId="8" borderId="3" xfId="0" applyFont="1" applyFill="1" applyBorder="1" applyAlignment="1" applyProtection="1">
      <alignment horizontal="left" vertical="center"/>
    </xf>
    <xf numFmtId="0" fontId="2" fillId="10" borderId="3" xfId="0" applyFont="1" applyFill="1" applyBorder="1" applyAlignment="1" applyProtection="1">
      <alignment horizontal="center" vertical="center"/>
    </xf>
    <xf numFmtId="0" fontId="2" fillId="6" borderId="3" xfId="0" applyFont="1" applyFill="1" applyBorder="1" applyAlignment="1" applyProtection="1">
      <alignment horizontal="left" vertical="center"/>
    </xf>
    <xf numFmtId="9" fontId="2" fillId="0" borderId="3" xfId="0" applyNumberFormat="1" applyFont="1" applyBorder="1" applyAlignment="1" applyProtection="1">
      <alignment horizontal="center" vertical="center"/>
    </xf>
    <xf numFmtId="9" fontId="2" fillId="10" borderId="3" xfId="0" applyNumberFormat="1" applyFont="1" applyFill="1" applyBorder="1" applyAlignment="1" applyProtection="1">
      <alignment horizontal="center" vertical="center"/>
    </xf>
    <xf numFmtId="3" fontId="2" fillId="0" borderId="3" xfId="0" applyNumberFormat="1" applyFont="1" applyBorder="1" applyAlignment="1" applyProtection="1">
      <alignment horizontal="center" vertical="center"/>
    </xf>
    <xf numFmtId="3" fontId="2" fillId="0" borderId="3" xfId="0" applyNumberFormat="1" applyFont="1" applyFill="1" applyBorder="1" applyAlignment="1" applyProtection="1">
      <alignment horizontal="center" vertical="center"/>
    </xf>
    <xf numFmtId="10" fontId="2" fillId="0" borderId="3" xfId="0" applyNumberFormat="1" applyFont="1" applyBorder="1" applyAlignment="1" applyProtection="1">
      <alignment horizontal="center" vertical="center"/>
    </xf>
    <xf numFmtId="9" fontId="2" fillId="9" borderId="3" xfId="1" applyFont="1" applyFill="1" applyBorder="1" applyAlignment="1" applyProtection="1">
      <alignment horizontal="center" vertical="center"/>
    </xf>
    <xf numFmtId="0" fontId="2" fillId="20" borderId="3" xfId="0" applyFont="1" applyFill="1" applyBorder="1" applyAlignment="1" applyProtection="1">
      <alignment horizontal="center" vertical="center"/>
    </xf>
    <xf numFmtId="0" fontId="2" fillId="0" borderId="3" xfId="0" applyNumberFormat="1" applyFont="1" applyBorder="1" applyAlignment="1" applyProtection="1">
      <alignment horizontal="center" vertical="center"/>
    </xf>
    <xf numFmtId="0" fontId="2" fillId="13" borderId="3"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3" xfId="0" applyFont="1" applyFill="1" applyBorder="1" applyAlignment="1" applyProtection="1">
      <alignment horizontal="center"/>
    </xf>
    <xf numFmtId="0" fontId="16" fillId="14" borderId="3" xfId="3" applyFont="1" applyBorder="1" applyAlignment="1" applyProtection="1">
      <alignment horizontal="left"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left" vertical="center"/>
    </xf>
    <xf numFmtId="0" fontId="19" fillId="0" borderId="0" xfId="0" applyFont="1" applyAlignment="1" applyProtection="1">
      <alignment horizontal="center" vertical="center"/>
    </xf>
    <xf numFmtId="0" fontId="3" fillId="39" borderId="2" xfId="0" applyFont="1" applyFill="1" applyBorder="1" applyAlignment="1" applyProtection="1">
      <alignment horizontal="center" vertical="center" wrapText="1"/>
    </xf>
    <xf numFmtId="10" fontId="2" fillId="0" borderId="3" xfId="0" applyNumberFormat="1" applyFont="1" applyFill="1" applyBorder="1" applyAlignment="1" applyProtection="1">
      <alignment horizontal="center" vertical="center"/>
    </xf>
    <xf numFmtId="0" fontId="3" fillId="39" borderId="3" xfId="0"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1" fillId="0" borderId="3" xfId="0" applyFont="1" applyBorder="1" applyAlignment="1" applyProtection="1">
      <alignment vertical="center"/>
    </xf>
    <xf numFmtId="0" fontId="2" fillId="0" borderId="3" xfId="0" applyFont="1" applyBorder="1" applyAlignment="1" applyProtection="1">
      <alignment vertical="top"/>
    </xf>
    <xf numFmtId="0" fontId="2" fillId="0" borderId="3" xfId="0" applyFont="1" applyBorder="1" applyAlignment="1" applyProtection="1">
      <alignment horizontal="center"/>
    </xf>
    <xf numFmtId="4" fontId="2" fillId="0" borderId="3" xfId="0" applyNumberFormat="1" applyFont="1" applyBorder="1" applyAlignment="1" applyProtection="1">
      <alignment horizontal="center"/>
    </xf>
    <xf numFmtId="3" fontId="2" fillId="0" borderId="3" xfId="0" applyNumberFormat="1" applyFont="1" applyBorder="1" applyAlignment="1" applyProtection="1">
      <alignment horizontal="center"/>
    </xf>
    <xf numFmtId="0" fontId="2" fillId="10" borderId="3" xfId="0" applyFont="1" applyFill="1" applyBorder="1" applyAlignment="1" applyProtection="1">
      <alignment horizontal="center"/>
    </xf>
    <xf numFmtId="0" fontId="2" fillId="0" borderId="3" xfId="4" applyFont="1" applyBorder="1" applyAlignment="1" applyProtection="1">
      <alignment horizontal="center" vertical="center"/>
    </xf>
    <xf numFmtId="0" fontId="2" fillId="17" borderId="3" xfId="0" applyFont="1" applyFill="1" applyBorder="1" applyAlignment="1" applyProtection="1">
      <alignment horizontal="left" vertical="center"/>
    </xf>
    <xf numFmtId="0" fontId="2" fillId="27" borderId="3" xfId="0" applyFont="1" applyFill="1" applyBorder="1" applyAlignment="1" applyProtection="1">
      <alignment horizontal="left" vertical="center"/>
    </xf>
    <xf numFmtId="0" fontId="2" fillId="11" borderId="3" xfId="0" applyFont="1" applyFill="1" applyBorder="1" applyAlignment="1" applyProtection="1">
      <alignment horizontal="left" vertical="center"/>
    </xf>
    <xf numFmtId="0" fontId="2" fillId="0" borderId="3" xfId="0" applyFont="1" applyFill="1" applyBorder="1" applyAlignment="1" applyProtection="1">
      <alignment vertical="top"/>
    </xf>
    <xf numFmtId="3" fontId="2" fillId="0" borderId="3" xfId="2" applyNumberFormat="1" applyFont="1" applyBorder="1" applyAlignment="1" applyProtection="1">
      <alignment horizontal="center" vertical="center"/>
    </xf>
    <xf numFmtId="0" fontId="2" fillId="10" borderId="3" xfId="2" applyFont="1" applyFill="1" applyBorder="1" applyAlignment="1" applyProtection="1">
      <alignment horizontal="center" vertical="center"/>
    </xf>
    <xf numFmtId="0" fontId="2" fillId="0" borderId="3" xfId="2" applyFont="1" applyFill="1" applyBorder="1" applyAlignment="1" applyProtection="1">
      <alignment horizontal="center" vertical="center"/>
    </xf>
    <xf numFmtId="0" fontId="2" fillId="0" borderId="3" xfId="2" applyFont="1" applyBorder="1" applyAlignment="1" applyProtection="1">
      <alignment horizontal="center" vertical="center"/>
    </xf>
    <xf numFmtId="3" fontId="2" fillId="0" borderId="3" xfId="2" applyNumberFormat="1" applyFont="1" applyFill="1" applyBorder="1" applyAlignment="1" applyProtection="1">
      <alignment horizontal="center" vertical="center"/>
    </xf>
    <xf numFmtId="0" fontId="2" fillId="9" borderId="3" xfId="0" applyFont="1" applyFill="1" applyBorder="1" applyAlignment="1" applyProtection="1">
      <alignment vertical="top"/>
    </xf>
    <xf numFmtId="4" fontId="2" fillId="0" borderId="3" xfId="0" applyNumberFormat="1" applyFont="1" applyBorder="1" applyAlignment="1" applyProtection="1">
      <alignment horizontal="center" vertical="center"/>
    </xf>
    <xf numFmtId="0" fontId="2" fillId="0" borderId="3" xfId="0" applyFont="1" applyBorder="1" applyAlignment="1" applyProtection="1">
      <alignment vertical="center"/>
    </xf>
    <xf numFmtId="1" fontId="2" fillId="0" borderId="3" xfId="0" applyNumberFormat="1" applyFont="1" applyBorder="1" applyAlignment="1" applyProtection="1">
      <alignment horizontal="center" vertical="center"/>
    </xf>
    <xf numFmtId="0" fontId="2" fillId="29" borderId="3" xfId="0" applyFont="1" applyFill="1" applyBorder="1" applyAlignment="1" applyProtection="1">
      <alignment horizontal="left" vertical="center"/>
    </xf>
    <xf numFmtId="0" fontId="9" fillId="0" borderId="3" xfId="0" applyFont="1" applyBorder="1" applyAlignment="1" applyProtection="1">
      <alignment horizontal="left" vertical="center"/>
    </xf>
    <xf numFmtId="0" fontId="7" fillId="12" borderId="3" xfId="0" applyFont="1" applyFill="1" applyBorder="1" applyAlignment="1" applyProtection="1">
      <alignment horizontal="left" vertical="center"/>
    </xf>
    <xf numFmtId="0" fontId="2" fillId="36" borderId="3" xfId="0" applyFont="1" applyFill="1" applyBorder="1" applyAlignment="1" applyProtection="1">
      <alignment horizontal="center" vertical="center"/>
    </xf>
    <xf numFmtId="0" fontId="8" fillId="0" borderId="3" xfId="0" applyNumberFormat="1" applyFont="1" applyFill="1" applyBorder="1" applyAlignment="1" applyProtection="1">
      <alignment horizontal="center" vertical="center"/>
    </xf>
    <xf numFmtId="0" fontId="7" fillId="15" borderId="3" xfId="0" applyFont="1" applyFill="1" applyBorder="1" applyAlignment="1" applyProtection="1">
      <alignment horizontal="center" vertical="center"/>
    </xf>
    <xf numFmtId="0" fontId="9" fillId="28" borderId="3" xfId="0" applyFont="1" applyFill="1" applyBorder="1" applyAlignment="1" applyProtection="1">
      <alignment horizontal="left" vertical="center"/>
    </xf>
    <xf numFmtId="0" fontId="2" fillId="0" borderId="3" xfId="0" applyFont="1" applyFill="1" applyBorder="1" applyAlignment="1" applyProtection="1">
      <alignment vertical="center"/>
    </xf>
    <xf numFmtId="0" fontId="2" fillId="15" borderId="3" xfId="0" applyFont="1" applyFill="1" applyBorder="1" applyAlignment="1" applyProtection="1">
      <alignment horizontal="center" vertical="center"/>
    </xf>
    <xf numFmtId="9" fontId="2" fillId="6" borderId="3" xfId="1" applyFont="1" applyFill="1" applyBorder="1" applyAlignment="1" applyProtection="1">
      <alignment horizontal="left" vertical="center"/>
    </xf>
    <xf numFmtId="9" fontId="2" fillId="7" borderId="3" xfId="1" applyFont="1" applyFill="1" applyBorder="1" applyAlignment="1" applyProtection="1">
      <alignment horizontal="left" vertical="center"/>
    </xf>
    <xf numFmtId="9" fontId="2" fillId="8" borderId="3" xfId="1" applyFont="1" applyFill="1" applyBorder="1" applyAlignment="1" applyProtection="1">
      <alignment horizontal="left" vertical="center"/>
    </xf>
    <xf numFmtId="9" fontId="2" fillId="0" borderId="3" xfId="1" applyFont="1" applyBorder="1" applyAlignment="1" applyProtection="1">
      <alignment horizontal="center"/>
    </xf>
    <xf numFmtId="0" fontId="20" fillId="0" borderId="3" xfId="0" applyFont="1" applyBorder="1" applyAlignment="1" applyProtection="1">
      <alignment horizontal="center" vertical="center"/>
    </xf>
    <xf numFmtId="0" fontId="2" fillId="37" borderId="3" xfId="0" applyFont="1" applyFill="1" applyBorder="1" applyAlignment="1" applyProtection="1">
      <alignment horizontal="center" vertical="center"/>
    </xf>
    <xf numFmtId="0" fontId="2" fillId="38" borderId="3" xfId="0" applyFont="1" applyFill="1" applyBorder="1" applyAlignment="1" applyProtection="1">
      <alignment horizontal="center" vertical="center"/>
    </xf>
    <xf numFmtId="0" fontId="7" fillId="0" borderId="3" xfId="5" applyFont="1" applyFill="1" applyBorder="1" applyAlignment="1" applyProtection="1">
      <alignment horizontal="left" vertical="center"/>
    </xf>
    <xf numFmtId="0" fontId="2" fillId="0" borderId="7" xfId="0" applyFont="1" applyBorder="1" applyAlignment="1" applyProtection="1">
      <alignment horizontal="left" vertical="center" wrapText="1"/>
    </xf>
    <xf numFmtId="9" fontId="2" fillId="0" borderId="3" xfId="1"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pplyProtection="1">
      <alignment horizontal="left" vertical="top"/>
    </xf>
    <xf numFmtId="0" fontId="2" fillId="10" borderId="3" xfId="0" applyFont="1" applyFill="1" applyBorder="1" applyAlignment="1" applyProtection="1">
      <alignment vertical="top"/>
    </xf>
    <xf numFmtId="0" fontId="7" fillId="9" borderId="3" xfId="0" applyFont="1" applyFill="1" applyBorder="1" applyAlignment="1" applyProtection="1"/>
    <xf numFmtId="0" fontId="2" fillId="9" borderId="3" xfId="0" applyFont="1" applyFill="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 fillId="9" borderId="4" xfId="0" applyFont="1" applyFill="1" applyBorder="1" applyAlignment="1" applyProtection="1">
      <alignment horizontal="center" vertical="center"/>
      <protection locked="0"/>
    </xf>
    <xf numFmtId="0" fontId="2" fillId="0" borderId="3" xfId="0" applyFont="1" applyFill="1" applyBorder="1" applyAlignment="1">
      <alignment horizontal="center" vertical="center"/>
    </xf>
    <xf numFmtId="0" fontId="2" fillId="0" borderId="3" xfId="0" applyFont="1" applyBorder="1" applyAlignment="1" applyProtection="1">
      <alignment vertical="center"/>
      <protection locked="0"/>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3" fontId="2" fillId="0" borderId="3" xfId="0" applyNumberFormat="1" applyFont="1" applyBorder="1" applyAlignment="1">
      <alignment horizontal="center" vertical="center"/>
    </xf>
    <xf numFmtId="0" fontId="2" fillId="20" borderId="4" xfId="0" applyFont="1" applyFill="1" applyBorder="1" applyAlignment="1" applyProtection="1">
      <alignment horizontal="center" vertical="center"/>
      <protection locked="0"/>
    </xf>
    <xf numFmtId="0" fontId="2" fillId="20" borderId="3" xfId="0" applyFont="1" applyFill="1" applyBorder="1" applyAlignment="1" applyProtection="1">
      <alignment horizontal="center" vertical="center"/>
      <protection locked="0"/>
    </xf>
    <xf numFmtId="0" fontId="2" fillId="0" borderId="3" xfId="0" applyFont="1" applyBorder="1" applyAlignment="1">
      <alignment vertical="center"/>
    </xf>
    <xf numFmtId="0" fontId="2" fillId="0" borderId="3" xfId="0" applyFont="1" applyFill="1" applyBorder="1" applyAlignment="1" applyProtection="1">
      <alignment vertical="center"/>
      <protection locked="0"/>
    </xf>
    <xf numFmtId="0" fontId="2" fillId="9" borderId="3" xfId="0" applyFont="1" applyFill="1" applyBorder="1" applyAlignment="1" applyProtection="1">
      <alignment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9" fontId="2" fillId="37" borderId="3" xfId="0" applyNumberFormat="1" applyFont="1" applyFill="1" applyBorder="1" applyAlignment="1" applyProtection="1">
      <alignment horizontal="center" vertical="center"/>
    </xf>
    <xf numFmtId="0" fontId="16" fillId="14" borderId="3" xfId="3" applyFont="1" applyBorder="1" applyAlignment="1" applyProtection="1">
      <alignment horizontal="left" vertical="top"/>
    </xf>
    <xf numFmtId="0" fontId="15" fillId="24" borderId="3" xfId="5" applyFont="1" applyBorder="1" applyAlignment="1" applyProtection="1">
      <alignment horizontal="left" vertical="top"/>
    </xf>
    <xf numFmtId="0" fontId="16" fillId="14" borderId="3" xfId="3" applyFont="1" applyBorder="1" applyAlignment="1" applyProtection="1">
      <alignment vertical="top"/>
    </xf>
    <xf numFmtId="0" fontId="14" fillId="25" borderId="3" xfId="6" applyFont="1" applyBorder="1" applyAlignment="1" applyProtection="1">
      <alignment vertical="top"/>
    </xf>
    <xf numFmtId="0" fontId="15" fillId="24" borderId="3" xfId="5" applyFont="1" applyBorder="1" applyAlignment="1" applyProtection="1">
      <alignment vertical="top"/>
    </xf>
    <xf numFmtId="16" fontId="16" fillId="14" borderId="3" xfId="3" applyNumberFormat="1" applyFont="1" applyBorder="1" applyAlignment="1" applyProtection="1">
      <alignment vertical="top"/>
    </xf>
    <xf numFmtId="0" fontId="16" fillId="14" borderId="0" xfId="3" applyFont="1"/>
    <xf numFmtId="9" fontId="16" fillId="14" borderId="3" xfId="3" applyNumberFormat="1" applyFont="1" applyBorder="1" applyAlignment="1" applyProtection="1">
      <alignment vertical="top"/>
    </xf>
    <xf numFmtId="0" fontId="14" fillId="25" borderId="7" xfId="6" applyFont="1" applyBorder="1" applyAlignment="1" applyProtection="1">
      <alignment horizontal="left" vertical="center"/>
    </xf>
    <xf numFmtId="0" fontId="16" fillId="14" borderId="7" xfId="3" applyFont="1" applyBorder="1" applyAlignment="1" applyProtection="1">
      <alignment horizontal="left" vertical="center"/>
    </xf>
    <xf numFmtId="0" fontId="21" fillId="0" borderId="3" xfId="0" applyFont="1" applyBorder="1" applyAlignment="1" applyProtection="1">
      <alignment vertical="center"/>
      <protection locked="0"/>
    </xf>
    <xf numFmtId="0" fontId="2" fillId="0" borderId="7" xfId="0" applyFont="1" applyBorder="1" applyAlignment="1">
      <alignment vertical="center"/>
    </xf>
    <xf numFmtId="0" fontId="2" fillId="0" borderId="0" xfId="0" applyFont="1" applyBorder="1" applyAlignment="1" applyProtection="1">
      <alignment vertical="center"/>
      <protection locked="0"/>
    </xf>
    <xf numFmtId="0" fontId="2" fillId="0" borderId="1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9" fontId="2" fillId="0" borderId="4" xfId="1" applyFont="1" applyBorder="1" applyAlignment="1" applyProtection="1">
      <alignment horizontal="center" vertical="center"/>
      <protection locked="0"/>
    </xf>
    <xf numFmtId="3" fontId="2" fillId="0" borderId="3" xfId="2" applyNumberFormat="1" applyFont="1" applyBorder="1" applyAlignment="1">
      <alignment horizontal="center" vertical="center"/>
    </xf>
    <xf numFmtId="3" fontId="2" fillId="0" borderId="7"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3" xfId="2" applyFont="1" applyBorder="1" applyAlignment="1">
      <alignment horizontal="center" vertical="center"/>
    </xf>
    <xf numFmtId="3" fontId="2" fillId="0" borderId="3" xfId="2" applyNumberFormat="1" applyFont="1" applyFill="1" applyBorder="1" applyAlignment="1">
      <alignment horizontal="center" vertical="center"/>
    </xf>
    <xf numFmtId="0" fontId="2" fillId="0" borderId="3" xfId="2" applyFont="1" applyFill="1" applyBorder="1" applyAlignment="1">
      <alignment horizontal="center" vertical="center"/>
    </xf>
    <xf numFmtId="4" fontId="2" fillId="0" borderId="3" xfId="0" applyNumberFormat="1" applyFont="1" applyBorder="1" applyAlignment="1">
      <alignment horizontal="center" vertical="center"/>
    </xf>
    <xf numFmtId="3" fontId="2" fillId="9" borderId="3" xfId="0" applyNumberFormat="1" applyFont="1" applyFill="1" applyBorder="1" applyAlignment="1">
      <alignment horizontal="center" vertical="center"/>
    </xf>
    <xf numFmtId="4" fontId="2" fillId="0" borderId="0" xfId="0" applyNumberFormat="1" applyFont="1" applyAlignment="1">
      <alignment horizontal="center" vertical="center"/>
    </xf>
    <xf numFmtId="4" fontId="2" fillId="0" borderId="3" xfId="0" applyNumberFormat="1" applyFont="1" applyFill="1" applyBorder="1" applyAlignment="1">
      <alignment horizontal="center" vertical="center"/>
    </xf>
    <xf numFmtId="3" fontId="2" fillId="0" borderId="3"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13" borderId="7" xfId="0" applyFont="1" applyFill="1" applyBorder="1" applyAlignment="1">
      <alignment horizontal="center" vertical="center"/>
    </xf>
    <xf numFmtId="0" fontId="16" fillId="14" borderId="3" xfId="3" applyFont="1" applyBorder="1" applyAlignment="1" applyProtection="1">
      <alignment vertical="center"/>
    </xf>
    <xf numFmtId="0" fontId="15" fillId="24" borderId="3" xfId="5" applyFont="1" applyBorder="1" applyAlignment="1" applyProtection="1">
      <alignment vertical="center"/>
    </xf>
    <xf numFmtId="0" fontId="2" fillId="0" borderId="4" xfId="0" applyFont="1" applyFill="1" applyBorder="1" applyAlignment="1">
      <alignment vertical="center"/>
    </xf>
    <xf numFmtId="0" fontId="16" fillId="0" borderId="3" xfId="3" applyFont="1" applyFill="1" applyBorder="1" applyAlignment="1" applyProtection="1">
      <alignment vertical="center"/>
    </xf>
    <xf numFmtId="9" fontId="2" fillId="0" borderId="7" xfId="0" applyNumberFormat="1" applyFont="1" applyBorder="1" applyAlignment="1">
      <alignment vertical="center"/>
    </xf>
    <xf numFmtId="0" fontId="11" fillId="24" borderId="3" xfId="5" applyBorder="1" applyAlignment="1" applyProtection="1">
      <alignment vertical="center"/>
      <protection locked="0"/>
    </xf>
    <xf numFmtId="0" fontId="11" fillId="24" borderId="3" xfId="5" applyBorder="1" applyAlignment="1">
      <alignment vertical="center"/>
    </xf>
    <xf numFmtId="0" fontId="11" fillId="24" borderId="3" xfId="5" applyBorder="1" applyAlignment="1" applyProtection="1">
      <alignment vertical="center"/>
    </xf>
    <xf numFmtId="0" fontId="11" fillId="24" borderId="7" xfId="5" applyBorder="1" applyAlignment="1" applyProtection="1">
      <alignment horizontal="center" vertical="center" wrapText="1"/>
    </xf>
    <xf numFmtId="0" fontId="11" fillId="24" borderId="7" xfId="5" applyBorder="1" applyAlignment="1">
      <alignment vertical="center"/>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11" fillId="24" borderId="3" xfId="5" applyBorder="1" applyAlignment="1" applyProtection="1">
      <alignment vertical="top"/>
    </xf>
    <xf numFmtId="0" fontId="6" fillId="14" borderId="0" xfId="3"/>
    <xf numFmtId="0" fontId="6" fillId="14" borderId="3" xfId="3" applyBorder="1" applyAlignment="1" applyProtection="1">
      <alignment vertical="top"/>
    </xf>
    <xf numFmtId="0" fontId="6" fillId="14" borderId="3" xfId="3" applyBorder="1" applyAlignment="1" applyProtection="1">
      <alignment vertical="center"/>
      <protection locked="0"/>
    </xf>
    <xf numFmtId="0" fontId="12" fillId="25" borderId="3" xfId="6" applyBorder="1" applyAlignment="1" applyProtection="1">
      <alignment vertical="center"/>
      <protection locked="0"/>
    </xf>
    <xf numFmtId="0" fontId="6" fillId="14" borderId="3" xfId="3" applyBorder="1" applyAlignment="1" applyProtection="1">
      <alignment horizontal="left" vertical="center"/>
    </xf>
    <xf numFmtId="0" fontId="12" fillId="25" borderId="3" xfId="6" applyBorder="1" applyAlignment="1" applyProtection="1">
      <alignment horizontal="left" vertical="center"/>
    </xf>
    <xf numFmtId="0" fontId="11" fillId="24" borderId="3" xfId="5" applyBorder="1" applyAlignment="1" applyProtection="1">
      <alignment horizontal="left" vertical="center"/>
    </xf>
    <xf numFmtId="0" fontId="2" fillId="0" borderId="3" xfId="0" applyFont="1" applyBorder="1" applyAlignment="1" applyProtection="1">
      <alignment horizontal="left" vertical="center" wrapText="1"/>
    </xf>
    <xf numFmtId="0" fontId="2" fillId="0" borderId="0" xfId="0" applyFont="1" applyAlignment="1" applyProtection="1">
      <alignment horizontal="left" vertical="top" wrapText="1"/>
    </xf>
    <xf numFmtId="0" fontId="3" fillId="5" borderId="2" xfId="0" applyFont="1" applyFill="1" applyBorder="1" applyAlignment="1" applyProtection="1">
      <alignment horizontal="center" vertical="top" wrapText="1"/>
    </xf>
    <xf numFmtId="0" fontId="2" fillId="0" borderId="3"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10" borderId="3" xfId="0" applyFont="1" applyFill="1" applyBorder="1" applyAlignment="1" applyProtection="1">
      <alignment horizontal="left" vertical="top" wrapText="1"/>
    </xf>
    <xf numFmtId="0" fontId="2" fillId="34" borderId="3" xfId="0" applyFont="1" applyFill="1" applyBorder="1" applyAlignment="1" applyProtection="1">
      <alignment horizontal="center" vertical="center"/>
    </xf>
    <xf numFmtId="10" fontId="2" fillId="34" borderId="3" xfId="0" applyNumberFormat="1" applyFont="1" applyFill="1" applyBorder="1" applyAlignment="1" applyProtection="1">
      <alignment horizontal="center" vertical="center"/>
    </xf>
    <xf numFmtId="0" fontId="22" fillId="10" borderId="3" xfId="0" applyFont="1" applyFill="1" applyBorder="1" applyAlignment="1">
      <alignment horizontal="center" vertical="center" wrapText="1"/>
    </xf>
    <xf numFmtId="0" fontId="7" fillId="10" borderId="3" xfId="3" applyFont="1" applyFill="1" applyBorder="1" applyAlignment="1" applyProtection="1">
      <alignment horizontal="left" vertical="center"/>
    </xf>
    <xf numFmtId="0" fontId="15" fillId="24" borderId="3" xfId="5" applyFont="1" applyBorder="1" applyAlignment="1" applyProtection="1">
      <alignment horizontal="left" vertical="center" wrapText="1"/>
    </xf>
    <xf numFmtId="0" fontId="14" fillId="25" borderId="3" xfId="6" applyFont="1" applyBorder="1" applyAlignment="1" applyProtection="1">
      <alignment horizontal="left" vertical="center" wrapText="1"/>
    </xf>
    <xf numFmtId="0" fontId="15" fillId="24" borderId="3" xfId="5" applyFont="1" applyBorder="1" applyAlignment="1" applyProtection="1">
      <alignment horizontal="left" vertical="top" wrapText="1"/>
    </xf>
    <xf numFmtId="0" fontId="7" fillId="0" borderId="3" xfId="3" applyFont="1" applyFill="1" applyBorder="1" applyAlignment="1" applyProtection="1">
      <alignment horizontal="left" vertical="top" wrapText="1"/>
    </xf>
    <xf numFmtId="0" fontId="14" fillId="25" borderId="3" xfId="6" applyFont="1" applyBorder="1" applyAlignment="1" applyProtection="1">
      <alignment horizontal="left" vertical="top" wrapText="1"/>
    </xf>
    <xf numFmtId="0" fontId="3" fillId="33" borderId="3" xfId="0" applyFont="1" applyFill="1" applyBorder="1" applyAlignment="1" applyProtection="1">
      <alignment vertical="center" wrapText="1"/>
      <protection locked="0"/>
    </xf>
    <xf numFmtId="0" fontId="2" fillId="0" borderId="3" xfId="0" applyFont="1" applyBorder="1" applyAlignment="1" applyProtection="1">
      <alignment horizontal="center" vertical="center" wrapText="1"/>
    </xf>
    <xf numFmtId="9" fontId="2" fillId="0" borderId="3" xfId="1" applyFont="1" applyBorder="1" applyAlignment="1" applyProtection="1">
      <alignment horizontal="center" vertical="center" wrapText="1"/>
    </xf>
    <xf numFmtId="0" fontId="2" fillId="11" borderId="3" xfId="0" applyFont="1" applyFill="1" applyBorder="1" applyAlignment="1" applyProtection="1">
      <alignment horizontal="center" vertical="center" wrapText="1"/>
    </xf>
    <xf numFmtId="0" fontId="2" fillId="12" borderId="3" xfId="0" applyFont="1" applyFill="1" applyBorder="1" applyAlignment="1" applyProtection="1">
      <alignment horizontal="left" vertical="center" wrapText="1"/>
    </xf>
    <xf numFmtId="0" fontId="2" fillId="9" borderId="3" xfId="0" applyFont="1" applyFill="1" applyBorder="1" applyAlignment="1" applyProtection="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10" fontId="2" fillId="0" borderId="3" xfId="0" applyNumberFormat="1" applyFont="1" applyBorder="1" applyAlignment="1" applyProtection="1">
      <alignment horizontal="center" vertical="center" wrapText="1"/>
    </xf>
    <xf numFmtId="0" fontId="2" fillId="16" borderId="3" xfId="0" applyFont="1" applyFill="1" applyBorder="1" applyAlignment="1" applyProtection="1">
      <alignment horizontal="left" vertical="center" wrapText="1"/>
    </xf>
    <xf numFmtId="0" fontId="14" fillId="25" borderId="3" xfId="6" applyFont="1" applyBorder="1" applyAlignment="1" applyProtection="1">
      <alignment horizontal="center" vertical="center" wrapText="1"/>
    </xf>
    <xf numFmtId="0" fontId="2" fillId="21" borderId="3" xfId="0" applyFont="1" applyFill="1" applyBorder="1" applyAlignment="1" applyProtection="1">
      <alignment horizontal="left" vertical="center" wrapText="1"/>
    </xf>
    <xf numFmtId="0" fontId="16" fillId="14" borderId="3" xfId="3" applyFont="1" applyBorder="1" applyAlignment="1" applyProtection="1">
      <alignment horizontal="left" vertical="center" wrapText="1"/>
    </xf>
    <xf numFmtId="0" fontId="14" fillId="25" borderId="7" xfId="6" applyFont="1" applyBorder="1" applyAlignment="1" applyProtection="1">
      <alignment horizontal="left" vertical="center" wrapText="1"/>
    </xf>
    <xf numFmtId="0" fontId="16" fillId="14" borderId="7" xfId="3" applyFont="1" applyBorder="1" applyAlignment="1" applyProtection="1">
      <alignment horizontal="left" vertical="center" wrapText="1"/>
    </xf>
    <xf numFmtId="0" fontId="2" fillId="0" borderId="7" xfId="0" applyFont="1" applyFill="1" applyBorder="1" applyAlignment="1" applyProtection="1">
      <alignment horizontal="center" vertical="center" wrapText="1"/>
    </xf>
    <xf numFmtId="0" fontId="2" fillId="0" borderId="3" xfId="0" applyFont="1" applyBorder="1" applyAlignment="1" applyProtection="1">
      <alignment horizontal="center" vertical="top" wrapText="1"/>
    </xf>
    <xf numFmtId="0" fontId="2" fillId="30" borderId="3" xfId="0" applyFont="1" applyFill="1" applyBorder="1" applyAlignment="1" applyProtection="1">
      <alignment horizontal="left" vertical="center" wrapText="1"/>
    </xf>
    <xf numFmtId="0" fontId="2" fillId="0" borderId="0" xfId="0" applyFont="1" applyAlignment="1" applyProtection="1">
      <alignment vertical="top" wrapText="1"/>
      <protection locked="0"/>
    </xf>
    <xf numFmtId="0" fontId="16" fillId="14" borderId="3" xfId="3" applyFont="1" applyBorder="1" applyAlignment="1" applyProtection="1">
      <alignment horizontal="center" vertical="center" wrapText="1"/>
    </xf>
    <xf numFmtId="0" fontId="15" fillId="24" borderId="3" xfId="5" applyFont="1" applyBorder="1" applyAlignment="1" applyProtection="1">
      <alignment horizontal="center" vertical="center" wrapText="1"/>
    </xf>
    <xf numFmtId="0" fontId="2" fillId="0" borderId="3" xfId="0" applyFont="1" applyBorder="1" applyAlignment="1" applyProtection="1">
      <alignment vertical="center" wrapText="1"/>
    </xf>
    <xf numFmtId="0" fontId="15" fillId="24" borderId="7" xfId="5" applyFont="1" applyBorder="1" applyAlignment="1" applyProtection="1">
      <alignment horizontal="left" vertical="center" wrapText="1"/>
    </xf>
    <xf numFmtId="10" fontId="2" fillId="34" borderId="3" xfId="0" applyNumberFormat="1" applyFont="1" applyFill="1" applyBorder="1" applyAlignment="1" applyProtection="1">
      <alignment horizontal="center" vertical="center" wrapText="1"/>
    </xf>
    <xf numFmtId="0" fontId="2" fillId="0" borderId="3" xfId="0" applyFont="1" applyFill="1" applyBorder="1" applyAlignment="1" applyProtection="1">
      <alignment horizontal="left" vertical="center" wrapText="1"/>
    </xf>
    <xf numFmtId="0" fontId="2" fillId="0" borderId="3" xfId="0" applyFont="1" applyFill="1" applyBorder="1" applyAlignment="1" applyProtection="1">
      <alignment horizontal="center" vertical="center" wrapText="1"/>
    </xf>
    <xf numFmtId="9" fontId="2" fillId="0" borderId="3" xfId="1" applyFont="1" applyFill="1" applyBorder="1" applyAlignment="1" applyProtection="1">
      <alignment horizontal="center" vertical="center" wrapText="1"/>
    </xf>
    <xf numFmtId="0" fontId="2" fillId="9" borderId="3" xfId="0" applyFont="1" applyFill="1" applyBorder="1" applyAlignment="1" applyProtection="1">
      <alignment horizontal="left" vertical="center" wrapText="1"/>
    </xf>
    <xf numFmtId="0" fontId="2" fillId="0" borderId="3" xfId="0" applyFont="1" applyBorder="1" applyAlignment="1" applyProtection="1">
      <alignment vertical="center" wrapText="1"/>
      <protection locked="0"/>
    </xf>
    <xf numFmtId="0" fontId="2" fillId="40" borderId="3" xfId="0" applyFont="1" applyFill="1" applyBorder="1" applyAlignment="1" applyProtection="1">
      <alignment vertical="center" wrapText="1"/>
    </xf>
    <xf numFmtId="0" fontId="2" fillId="7" borderId="3" xfId="0" applyFont="1" applyFill="1" applyBorder="1" applyAlignment="1" applyProtection="1">
      <alignment horizontal="left" vertical="center" wrapText="1"/>
    </xf>
    <xf numFmtId="0" fontId="2" fillId="8" borderId="3" xfId="0" applyFont="1" applyFill="1" applyBorder="1" applyAlignment="1" applyProtection="1">
      <alignment horizontal="left" vertical="center" wrapText="1"/>
    </xf>
    <xf numFmtId="0" fontId="2" fillId="10" borderId="3" xfId="0" applyFont="1" applyFill="1" applyBorder="1" applyAlignment="1" applyProtection="1">
      <alignment horizontal="center" vertical="center" wrapText="1"/>
    </xf>
    <xf numFmtId="0" fontId="2" fillId="6" borderId="3" xfId="0" applyFont="1" applyFill="1" applyBorder="1" applyAlignment="1" applyProtection="1">
      <alignment horizontal="left" vertical="center" wrapText="1"/>
    </xf>
    <xf numFmtId="0" fontId="2" fillId="40" borderId="3" xfId="0" applyFont="1" applyFill="1" applyBorder="1" applyAlignment="1" applyProtection="1">
      <alignment horizontal="center" vertical="center" wrapText="1"/>
    </xf>
    <xf numFmtId="2" fontId="2" fillId="40" borderId="3" xfId="0" applyNumberFormat="1" applyFont="1" applyFill="1" applyBorder="1" applyAlignment="1" applyProtection="1">
      <alignment horizontal="center" vertical="center" wrapText="1"/>
    </xf>
    <xf numFmtId="0" fontId="2" fillId="10" borderId="3" xfId="0" applyFont="1" applyFill="1" applyBorder="1" applyAlignment="1" applyProtection="1">
      <alignment horizontal="left" vertical="center" wrapText="1"/>
    </xf>
    <xf numFmtId="0" fontId="2" fillId="34" borderId="3" xfId="0" applyFont="1" applyFill="1" applyBorder="1" applyAlignment="1" applyProtection="1">
      <alignment horizontal="center" vertical="center" wrapText="1"/>
    </xf>
    <xf numFmtId="9" fontId="2" fillId="34" borderId="3" xfId="0" applyNumberFormat="1" applyFont="1" applyFill="1" applyBorder="1" applyAlignment="1" applyProtection="1">
      <alignment horizontal="center" vertical="center" wrapText="1"/>
    </xf>
    <xf numFmtId="0" fontId="2" fillId="12" borderId="3" xfId="0" applyFont="1" applyFill="1" applyBorder="1" applyAlignment="1" applyProtection="1">
      <alignment vertical="center" wrapText="1"/>
    </xf>
    <xf numFmtId="1" fontId="2" fillId="0" borderId="3" xfId="1" applyNumberFormat="1" applyFont="1" applyBorder="1" applyAlignment="1" applyProtection="1">
      <alignment horizontal="center" vertical="center" wrapText="1"/>
    </xf>
    <xf numFmtId="0" fontId="2" fillId="0" borderId="7" xfId="0" applyFont="1" applyBorder="1" applyAlignment="1" applyProtection="1">
      <alignment horizontal="center" vertical="center" wrapText="1"/>
      <protection locked="0"/>
    </xf>
    <xf numFmtId="0" fontId="2" fillId="13" borderId="7" xfId="0" applyFont="1" applyFill="1" applyBorder="1" applyAlignment="1" applyProtection="1">
      <alignment vertical="center" wrapText="1"/>
      <protection locked="0"/>
    </xf>
    <xf numFmtId="2" fontId="2" fillId="40" borderId="3" xfId="0" applyNumberFormat="1" applyFont="1" applyFill="1" applyBorder="1" applyAlignment="1" applyProtection="1">
      <alignment vertical="center" wrapText="1"/>
    </xf>
    <xf numFmtId="166" fontId="2" fillId="40" borderId="3" xfId="0" applyNumberFormat="1" applyFont="1" applyFill="1" applyBorder="1" applyAlignment="1" applyProtection="1">
      <alignment horizontal="center" vertical="center" wrapText="1"/>
    </xf>
    <xf numFmtId="0" fontId="2" fillId="9" borderId="3" xfId="0" applyNumberFormat="1" applyFont="1" applyFill="1" applyBorder="1" applyAlignment="1" applyProtection="1">
      <alignment horizontal="center" vertical="center" wrapText="1"/>
    </xf>
    <xf numFmtId="0" fontId="2" fillId="6" borderId="3" xfId="0" applyNumberFormat="1" applyFont="1" applyFill="1" applyBorder="1" applyAlignment="1" applyProtection="1">
      <alignment horizontal="left" vertical="center" wrapText="1"/>
    </xf>
    <xf numFmtId="0" fontId="2" fillId="7" borderId="3" xfId="0" applyNumberFormat="1" applyFont="1" applyFill="1" applyBorder="1" applyAlignment="1" applyProtection="1">
      <alignment horizontal="left" vertical="center" wrapText="1"/>
    </xf>
    <xf numFmtId="0" fontId="2" fillId="8" borderId="3" xfId="0" applyNumberFormat="1" applyFont="1" applyFill="1" applyBorder="1" applyAlignment="1" applyProtection="1">
      <alignment horizontal="left" vertical="center" wrapText="1"/>
    </xf>
    <xf numFmtId="9" fontId="2" fillId="22" borderId="3" xfId="0" applyNumberFormat="1" applyFont="1" applyFill="1" applyBorder="1" applyAlignment="1" applyProtection="1">
      <alignment horizontal="center" vertical="center" wrapText="1"/>
    </xf>
    <xf numFmtId="9" fontId="2" fillId="10" borderId="3" xfId="0" applyNumberFormat="1" applyFont="1" applyFill="1" applyBorder="1" applyAlignment="1" applyProtection="1">
      <alignment horizontal="center" vertical="center" wrapText="1"/>
    </xf>
    <xf numFmtId="9" fontId="2" fillId="0" borderId="3" xfId="0" applyNumberFormat="1" applyFont="1" applyBorder="1" applyAlignment="1" applyProtection="1">
      <alignment horizontal="center" vertical="center" wrapText="1"/>
    </xf>
    <xf numFmtId="0" fontId="9" fillId="9" borderId="3" xfId="0" applyNumberFormat="1" applyFont="1" applyFill="1" applyBorder="1" applyAlignment="1" applyProtection="1">
      <alignment horizontal="center" vertical="center" wrapText="1"/>
    </xf>
    <xf numFmtId="0" fontId="9" fillId="6" borderId="3" xfId="0" applyNumberFormat="1" applyFont="1" applyFill="1" applyBorder="1" applyAlignment="1" applyProtection="1">
      <alignment horizontal="left" vertical="center" wrapText="1"/>
    </xf>
    <xf numFmtId="0" fontId="9" fillId="7" borderId="3" xfId="0" applyNumberFormat="1" applyFont="1" applyFill="1" applyBorder="1" applyAlignment="1" applyProtection="1">
      <alignment horizontal="left" vertical="center" wrapText="1"/>
    </xf>
    <xf numFmtId="0" fontId="9" fillId="8" borderId="3" xfId="0" applyNumberFormat="1" applyFont="1" applyFill="1" applyBorder="1" applyAlignment="1" applyProtection="1">
      <alignment horizontal="left" vertical="center" wrapText="1"/>
    </xf>
    <xf numFmtId="0" fontId="7" fillId="9" borderId="3" xfId="0" applyNumberFormat="1" applyFont="1" applyFill="1" applyBorder="1" applyAlignment="1" applyProtection="1">
      <alignment horizontal="center" vertical="center" wrapText="1"/>
    </xf>
    <xf numFmtId="0" fontId="7" fillId="8" borderId="3" xfId="0" applyNumberFormat="1" applyFont="1" applyFill="1" applyBorder="1" applyAlignment="1" applyProtection="1">
      <alignment horizontal="left" vertical="center" wrapText="1"/>
    </xf>
    <xf numFmtId="0" fontId="7" fillId="7" borderId="3" xfId="0" applyNumberFormat="1" applyFont="1" applyFill="1" applyBorder="1" applyAlignment="1" applyProtection="1">
      <alignment horizontal="left" vertical="center" wrapText="1"/>
    </xf>
    <xf numFmtId="0" fontId="2" fillId="0" borderId="7" xfId="0" applyFont="1" applyBorder="1" applyAlignment="1" applyProtection="1">
      <alignment vertical="center" wrapText="1"/>
      <protection locked="0"/>
    </xf>
    <xf numFmtId="0" fontId="2" fillId="23" borderId="3" xfId="0" applyFont="1" applyFill="1" applyBorder="1" applyAlignment="1" applyProtection="1">
      <alignment horizontal="left" vertical="center" wrapText="1"/>
    </xf>
    <xf numFmtId="0" fontId="2" fillId="9" borderId="7" xfId="0" applyFont="1" applyFill="1" applyBorder="1" applyAlignment="1" applyProtection="1">
      <alignment horizontal="center" vertical="center" wrapText="1"/>
    </xf>
    <xf numFmtId="0" fontId="2" fillId="19" borderId="7" xfId="0" applyFont="1" applyFill="1" applyBorder="1" applyAlignment="1" applyProtection="1">
      <alignment vertical="center" wrapText="1"/>
      <protection locked="0"/>
    </xf>
    <xf numFmtId="0" fontId="2" fillId="9" borderId="3" xfId="1" applyNumberFormat="1" applyFont="1" applyFill="1" applyBorder="1" applyAlignment="1" applyProtection="1">
      <alignment horizontal="center" vertical="center" wrapText="1"/>
    </xf>
    <xf numFmtId="0" fontId="2" fillId="6" borderId="3" xfId="1" applyNumberFormat="1" applyFont="1" applyFill="1" applyBorder="1" applyAlignment="1" applyProtection="1">
      <alignment horizontal="left" vertical="center" wrapText="1"/>
    </xf>
    <xf numFmtId="0" fontId="2" fillId="7" borderId="3" xfId="1" applyNumberFormat="1" applyFont="1" applyFill="1" applyBorder="1" applyAlignment="1" applyProtection="1">
      <alignment horizontal="left" vertical="center" wrapText="1"/>
    </xf>
    <xf numFmtId="0" fontId="2" fillId="8" borderId="3" xfId="1" applyNumberFormat="1" applyFont="1" applyFill="1" applyBorder="1" applyAlignment="1" applyProtection="1">
      <alignment horizontal="left" vertical="center" wrapText="1"/>
    </xf>
    <xf numFmtId="3" fontId="2" fillId="0" borderId="3" xfId="0" applyNumberFormat="1" applyFont="1" applyBorder="1" applyAlignment="1" applyProtection="1">
      <alignment horizontal="center" vertical="center" wrapText="1"/>
    </xf>
    <xf numFmtId="3" fontId="7" fillId="6" borderId="3" xfId="4" applyNumberFormat="1" applyFont="1" applyFill="1" applyBorder="1" applyAlignment="1" applyProtection="1">
      <alignment horizontal="left" vertical="center" wrapText="1"/>
    </xf>
    <xf numFmtId="3" fontId="2" fillId="0" borderId="3" xfId="0" applyNumberFormat="1" applyFont="1" applyFill="1" applyBorder="1" applyAlignment="1" applyProtection="1">
      <alignment horizontal="center" vertical="center" wrapText="1"/>
    </xf>
    <xf numFmtId="0" fontId="7" fillId="6" borderId="3" xfId="0" applyFont="1" applyFill="1" applyBorder="1" applyAlignment="1" applyProtection="1">
      <alignment horizontal="left" vertical="center" wrapText="1"/>
    </xf>
    <xf numFmtId="10" fontId="2" fillId="10" borderId="3" xfId="0" applyNumberFormat="1" applyFont="1" applyFill="1" applyBorder="1" applyAlignment="1" applyProtection="1">
      <alignment horizontal="center" vertical="center" wrapText="1"/>
    </xf>
    <xf numFmtId="0" fontId="16" fillId="14" borderId="3" xfId="3" applyFont="1" applyBorder="1" applyAlignment="1" applyProtection="1">
      <alignment vertical="center" wrapText="1"/>
      <protection locked="0"/>
    </xf>
    <xf numFmtId="0" fontId="14" fillId="25" borderId="3" xfId="6" applyFont="1" applyBorder="1" applyAlignment="1" applyProtection="1">
      <alignment vertical="center" wrapText="1"/>
      <protection locked="0"/>
    </xf>
    <xf numFmtId="9" fontId="2" fillId="9" borderId="3" xfId="1" applyFont="1" applyFill="1" applyBorder="1" applyAlignment="1" applyProtection="1">
      <alignment horizontal="center" vertical="center" wrapText="1"/>
    </xf>
    <xf numFmtId="9" fontId="2" fillId="0" borderId="3" xfId="1" applyFont="1" applyBorder="1" applyAlignment="1">
      <alignment horizontal="center" vertical="center" wrapText="1"/>
    </xf>
    <xf numFmtId="9" fontId="2" fillId="0" borderId="3" xfId="0" applyNumberFormat="1" applyFont="1" applyBorder="1" applyAlignment="1" applyProtection="1">
      <alignment horizontal="center" vertical="center" wrapText="1"/>
      <protection locked="0"/>
    </xf>
    <xf numFmtId="10" fontId="2" fillId="0" borderId="3" xfId="0" applyNumberFormat="1" applyFont="1" applyBorder="1" applyAlignment="1" applyProtection="1">
      <alignment horizontal="center" vertical="center" wrapText="1"/>
      <protection locked="0"/>
    </xf>
    <xf numFmtId="0" fontId="2" fillId="20" borderId="3" xfId="0" applyFont="1" applyFill="1" applyBorder="1" applyAlignment="1" applyProtection="1">
      <alignment horizontal="center" vertical="center" wrapText="1"/>
    </xf>
    <xf numFmtId="0" fontId="6" fillId="14" borderId="3" xfId="3" applyBorder="1" applyAlignment="1" applyProtection="1">
      <alignment horizontal="left" vertical="center" wrapText="1"/>
    </xf>
    <xf numFmtId="0" fontId="6" fillId="14" borderId="3" xfId="3" applyBorder="1" applyAlignment="1" applyProtection="1">
      <alignment vertical="center" wrapText="1"/>
      <protection locked="0"/>
    </xf>
    <xf numFmtId="10" fontId="2" fillId="0" borderId="3" xfId="0" applyNumberFormat="1" applyFont="1" applyFill="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2" fillId="0" borderId="3" xfId="0" applyNumberFormat="1" applyFont="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12" fillId="25" borderId="3" xfId="6" applyBorder="1" applyAlignment="1" applyProtection="1">
      <alignment horizontal="left" vertical="center" wrapText="1"/>
    </xf>
    <xf numFmtId="0" fontId="2" fillId="10" borderId="3" xfId="0" applyNumberFormat="1" applyFont="1" applyFill="1" applyBorder="1" applyAlignment="1" applyProtection="1">
      <alignment horizontal="center" vertical="center" wrapText="1"/>
    </xf>
    <xf numFmtId="0" fontId="2" fillId="18" borderId="3" xfId="0" applyFont="1" applyFill="1" applyBorder="1" applyAlignment="1" applyProtection="1">
      <alignment horizontal="center" vertical="center" wrapText="1"/>
    </xf>
    <xf numFmtId="0" fontId="2" fillId="26" borderId="3" xfId="0" applyFont="1" applyFill="1" applyBorder="1" applyAlignment="1" applyProtection="1">
      <alignment horizontal="center" vertical="center" wrapText="1"/>
    </xf>
    <xf numFmtId="0" fontId="12" fillId="25" borderId="3" xfId="6" applyBorder="1" applyAlignment="1" applyProtection="1">
      <alignment vertical="center" wrapText="1"/>
      <protection locked="0"/>
    </xf>
    <xf numFmtId="0" fontId="2" fillId="20" borderId="3" xfId="0" applyNumberFormat="1" applyFont="1" applyFill="1" applyBorder="1" applyAlignment="1" applyProtection="1">
      <alignment horizontal="center" vertical="center" wrapText="1"/>
    </xf>
    <xf numFmtId="9" fontId="2" fillId="0" borderId="3" xfId="0" applyNumberFormat="1" applyFont="1" applyFill="1" applyBorder="1" applyAlignment="1" applyProtection="1">
      <alignment horizontal="center" vertical="center" wrapText="1"/>
    </xf>
    <xf numFmtId="1" fontId="2" fillId="9" borderId="3" xfId="0" applyNumberFormat="1" applyFont="1" applyFill="1" applyBorder="1" applyAlignment="1" applyProtection="1">
      <alignment horizontal="center" vertical="center" wrapText="1"/>
    </xf>
    <xf numFmtId="1" fontId="2" fillId="16" borderId="3" xfId="0" applyNumberFormat="1" applyFont="1" applyFill="1" applyBorder="1" applyAlignment="1" applyProtection="1">
      <alignment horizontal="left" vertical="center" wrapText="1"/>
    </xf>
    <xf numFmtId="1" fontId="2" fillId="11" borderId="3" xfId="0" applyNumberFormat="1" applyFont="1" applyFill="1" applyBorder="1" applyAlignment="1" applyProtection="1">
      <alignment horizontal="center" vertical="center" wrapText="1"/>
    </xf>
    <xf numFmtId="1" fontId="2" fillId="21" borderId="3" xfId="0" applyNumberFormat="1" applyFont="1" applyFill="1" applyBorder="1" applyAlignment="1" applyProtection="1">
      <alignment horizontal="left" vertical="center" wrapText="1"/>
    </xf>
    <xf numFmtId="1" fontId="2" fillId="8" borderId="3" xfId="0" applyNumberFormat="1" applyFont="1" applyFill="1" applyBorder="1" applyAlignment="1" applyProtection="1">
      <alignment horizontal="left" vertical="center" wrapText="1"/>
    </xf>
    <xf numFmtId="3" fontId="2" fillId="0" borderId="3" xfId="0" applyNumberFormat="1" applyFont="1" applyBorder="1" applyAlignment="1" applyProtection="1">
      <alignment horizontal="center" vertical="center" wrapText="1"/>
      <protection locked="0"/>
    </xf>
    <xf numFmtId="0" fontId="7" fillId="0" borderId="3" xfId="6" applyFont="1" applyFill="1" applyBorder="1" applyAlignment="1" applyProtection="1">
      <alignment horizontal="center" vertical="center" wrapText="1"/>
    </xf>
    <xf numFmtId="0" fontId="2" fillId="32" borderId="3" xfId="0" applyFont="1" applyFill="1" applyBorder="1" applyAlignment="1" applyProtection="1">
      <alignment horizontal="center" vertical="center" wrapText="1"/>
    </xf>
    <xf numFmtId="164" fontId="2" fillId="11" borderId="3" xfId="0" applyNumberFormat="1" applyFont="1" applyFill="1" applyBorder="1" applyAlignment="1" applyProtection="1">
      <alignment horizontal="center" vertical="center" wrapText="1"/>
    </xf>
    <xf numFmtId="164" fontId="2" fillId="21" borderId="3" xfId="0" applyNumberFormat="1" applyFont="1" applyFill="1" applyBorder="1" applyAlignment="1" applyProtection="1">
      <alignment horizontal="left" vertical="center" wrapText="1"/>
    </xf>
    <xf numFmtId="165" fontId="2" fillId="0" borderId="3" xfId="0" applyNumberFormat="1" applyFont="1" applyFill="1" applyBorder="1" applyAlignment="1" applyProtection="1">
      <alignment horizontal="center" vertical="center" wrapText="1"/>
    </xf>
    <xf numFmtId="9" fontId="2" fillId="13" borderId="3" xfId="0" applyNumberFormat="1" applyFont="1" applyFill="1" applyBorder="1" applyAlignment="1" applyProtection="1">
      <alignment horizontal="center" vertical="center" wrapText="1"/>
    </xf>
    <xf numFmtId="0" fontId="2" fillId="13" borderId="3" xfId="0" applyFont="1" applyFill="1" applyBorder="1" applyAlignment="1" applyProtection="1">
      <alignment horizontal="center" vertical="center" wrapText="1"/>
    </xf>
    <xf numFmtId="2" fontId="2" fillId="0" borderId="3" xfId="0" applyNumberFormat="1" applyFont="1" applyBorder="1" applyAlignment="1" applyProtection="1">
      <alignment horizontal="center" vertical="center" wrapText="1"/>
    </xf>
    <xf numFmtId="0" fontId="2" fillId="8" borderId="3" xfId="0" applyFont="1" applyFill="1" applyBorder="1" applyAlignment="1" applyProtection="1">
      <alignment horizontal="center" vertical="center" wrapText="1"/>
    </xf>
    <xf numFmtId="0" fontId="2" fillId="12" borderId="3" xfId="0" applyFont="1" applyFill="1" applyBorder="1" applyAlignment="1" applyProtection="1">
      <alignment vertical="center" wrapText="1"/>
      <protection locked="0"/>
    </xf>
    <xf numFmtId="0" fontId="2" fillId="0" borderId="3" xfId="0" applyFont="1" applyFill="1" applyBorder="1" applyAlignment="1" applyProtection="1">
      <alignment horizontal="center" vertical="center" wrapText="1"/>
      <protection locked="0"/>
    </xf>
    <xf numFmtId="0" fontId="11" fillId="24" borderId="3" xfId="5" applyBorder="1" applyAlignment="1" applyProtection="1">
      <alignment horizontal="left" vertical="center" wrapText="1"/>
    </xf>
    <xf numFmtId="0" fontId="2" fillId="0" borderId="3" xfId="0" applyFont="1" applyFill="1" applyBorder="1" applyAlignment="1" applyProtection="1">
      <alignment vertical="center" wrapText="1"/>
      <protection locked="0"/>
    </xf>
    <xf numFmtId="0" fontId="2" fillId="0" borderId="2" xfId="0" applyFont="1" applyBorder="1" applyAlignment="1" applyProtection="1">
      <alignment horizontal="center" vertical="center" wrapText="1"/>
      <protection locked="0"/>
    </xf>
    <xf numFmtId="9" fontId="2" fillId="20" borderId="3" xfId="1" applyFont="1" applyFill="1" applyBorder="1" applyAlignment="1" applyProtection="1">
      <alignment horizontal="center" vertical="center" wrapText="1"/>
    </xf>
    <xf numFmtId="0" fontId="7" fillId="9" borderId="3" xfId="0" applyFont="1" applyFill="1" applyBorder="1" applyAlignment="1" applyProtection="1">
      <alignment horizontal="center" vertical="center" wrapText="1"/>
    </xf>
    <xf numFmtId="1" fontId="2" fillId="0" borderId="3" xfId="0" applyNumberFormat="1" applyFont="1" applyBorder="1" applyAlignment="1" applyProtection="1">
      <alignment horizontal="center" vertical="center" wrapText="1"/>
    </xf>
    <xf numFmtId="0" fontId="2" fillId="0" borderId="4" xfId="0" applyFont="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xf>
    <xf numFmtId="0" fontId="7" fillId="6" borderId="3" xfId="0" applyNumberFormat="1" applyFont="1" applyFill="1" applyBorder="1" applyAlignment="1" applyProtection="1">
      <alignment horizontal="left" vertical="center" wrapText="1"/>
    </xf>
    <xf numFmtId="0" fontId="2" fillId="0" borderId="0" xfId="0" applyFont="1" applyAlignment="1" applyProtection="1">
      <alignment horizontal="center" vertical="center" wrapText="1"/>
    </xf>
    <xf numFmtId="0" fontId="2" fillId="0" borderId="9" xfId="0" applyFont="1" applyFill="1" applyBorder="1" applyAlignment="1" applyProtection="1">
      <alignment horizontal="center" vertical="center" wrapText="1"/>
    </xf>
    <xf numFmtId="0" fontId="14" fillId="25" borderId="0" xfId="6" applyFont="1" applyAlignment="1">
      <alignment vertical="center" wrapText="1"/>
    </xf>
    <xf numFmtId="9" fontId="12" fillId="25" borderId="3" xfId="6" applyNumberFormat="1" applyBorder="1" applyAlignment="1" applyProtection="1">
      <alignment horizontal="center" vertical="center" wrapText="1"/>
    </xf>
    <xf numFmtId="0" fontId="2" fillId="9" borderId="2" xfId="0" applyFont="1" applyFill="1" applyBorder="1" applyAlignment="1" applyProtection="1">
      <alignment horizontal="center" vertical="center" wrapText="1"/>
    </xf>
    <xf numFmtId="0" fontId="7" fillId="0" borderId="3" xfId="5" applyFont="1" applyFill="1" applyBorder="1" applyAlignment="1" applyProtection="1">
      <alignment horizontal="center" vertical="center" wrapText="1"/>
    </xf>
    <xf numFmtId="0" fontId="6" fillId="14" borderId="0" xfId="3" applyAlignment="1">
      <alignment vertical="center" wrapText="1"/>
    </xf>
    <xf numFmtId="0" fontId="2" fillId="0" borderId="3" xfId="1" applyNumberFormat="1" applyFont="1" applyFill="1" applyBorder="1" applyAlignment="1" applyProtection="1">
      <alignment horizontal="center" vertical="center" wrapText="1"/>
    </xf>
    <xf numFmtId="0" fontId="2" fillId="11" borderId="14"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2" fillId="11" borderId="13" xfId="0" applyFont="1" applyFill="1" applyBorder="1" applyAlignment="1">
      <alignment vertical="center" wrapText="1"/>
    </xf>
    <xf numFmtId="0" fontId="2" fillId="0" borderId="2" xfId="0" applyFont="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9" fontId="2" fillId="0" borderId="2" xfId="1" applyFont="1" applyFill="1" applyBorder="1" applyAlignment="1" applyProtection="1">
      <alignment horizontal="center" vertical="center" wrapText="1"/>
    </xf>
    <xf numFmtId="0" fontId="2" fillId="11" borderId="2" xfId="0" applyFont="1" applyFill="1" applyBorder="1" applyAlignment="1" applyProtection="1">
      <alignment horizontal="center" vertical="center" wrapText="1"/>
    </xf>
    <xf numFmtId="0" fontId="2" fillId="16" borderId="2" xfId="0" applyFont="1" applyFill="1" applyBorder="1" applyAlignment="1" applyProtection="1">
      <alignment horizontal="left" vertical="center" wrapText="1"/>
    </xf>
    <xf numFmtId="0" fontId="2" fillId="21" borderId="2" xfId="0" applyFont="1" applyFill="1" applyBorder="1" applyAlignment="1" applyProtection="1">
      <alignment horizontal="left" vertical="center" wrapText="1"/>
    </xf>
    <xf numFmtId="0" fontId="2" fillId="30" borderId="2" xfId="0" applyFont="1" applyFill="1" applyBorder="1" applyAlignment="1" applyProtection="1">
      <alignment horizontal="left"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top" wrapText="1"/>
      <protection locked="0"/>
    </xf>
    <xf numFmtId="0" fontId="2" fillId="0" borderId="3" xfId="0" applyFont="1" applyFill="1" applyBorder="1" applyAlignment="1" applyProtection="1">
      <alignment horizontal="left" vertical="top" wrapText="1"/>
    </xf>
    <xf numFmtId="0" fontId="7" fillId="0" borderId="3" xfId="0" applyFont="1" applyFill="1" applyBorder="1" applyAlignment="1" applyProtection="1">
      <alignment horizontal="left" vertical="top" wrapText="1"/>
    </xf>
    <xf numFmtId="0" fontId="2" fillId="0" borderId="2" xfId="0" applyFont="1" applyBorder="1" applyAlignment="1" applyProtection="1">
      <alignment horizontal="center" vertical="top" wrapText="1"/>
    </xf>
    <xf numFmtId="0" fontId="2" fillId="0" borderId="2" xfId="0" applyFont="1" applyFill="1" applyBorder="1" applyAlignment="1" applyProtection="1">
      <alignment horizontal="left" vertical="top" wrapText="1"/>
    </xf>
    <xf numFmtId="0" fontId="7" fillId="0" borderId="2" xfId="3" applyFont="1" applyFill="1" applyBorder="1" applyAlignment="1" applyProtection="1">
      <alignment horizontal="left" vertical="top" wrapText="1"/>
    </xf>
    <xf numFmtId="0" fontId="2" fillId="34" borderId="3" xfId="0" applyFont="1" applyFill="1" applyBorder="1" applyAlignment="1" applyProtection="1">
      <alignment vertical="center" wrapText="1"/>
    </xf>
    <xf numFmtId="0" fontId="7" fillId="10" borderId="3" xfId="3" applyFont="1" applyFill="1" applyBorder="1" applyAlignment="1" applyProtection="1">
      <alignment horizontal="left" vertical="top" wrapText="1"/>
    </xf>
    <xf numFmtId="0" fontId="2" fillId="34" borderId="3" xfId="0" applyFont="1" applyFill="1" applyBorder="1" applyAlignment="1" applyProtection="1">
      <alignment horizontal="left" vertical="top" wrapText="1"/>
    </xf>
    <xf numFmtId="9" fontId="2" fillId="34" borderId="3" xfId="0" applyNumberFormat="1" applyFont="1" applyFill="1" applyBorder="1" applyAlignment="1" applyProtection="1">
      <alignment horizontal="center" vertical="center"/>
    </xf>
    <xf numFmtId="0" fontId="2" fillId="40" borderId="3" xfId="0" applyFont="1" applyFill="1" applyBorder="1" applyAlignment="1" applyProtection="1">
      <alignment horizontal="left" vertical="top" wrapText="1"/>
    </xf>
    <xf numFmtId="10" fontId="2" fillId="40" borderId="3" xfId="0" applyNumberFormat="1" applyFont="1" applyFill="1" applyBorder="1" applyAlignment="1" applyProtection="1">
      <alignment horizontal="center" vertical="center" wrapText="1"/>
    </xf>
    <xf numFmtId="0" fontId="21" fillId="0" borderId="3" xfId="0" applyFont="1" applyBorder="1" applyAlignment="1" applyProtection="1">
      <alignment horizontal="center" vertical="center" wrapText="1"/>
    </xf>
    <xf numFmtId="3" fontId="2" fillId="40" borderId="3" xfId="0" applyNumberFormat="1" applyFont="1" applyFill="1" applyBorder="1" applyAlignment="1" applyProtection="1">
      <alignment horizontal="center" vertical="center" wrapText="1"/>
    </xf>
    <xf numFmtId="1" fontId="2" fillId="40" borderId="3" xfId="0" applyNumberFormat="1" applyFont="1" applyFill="1" applyBorder="1" applyAlignment="1" applyProtection="1">
      <alignment horizontal="center" vertical="center" wrapText="1"/>
    </xf>
    <xf numFmtId="10" fontId="2" fillId="40" borderId="3" xfId="0" applyNumberFormat="1" applyFont="1" applyFill="1" applyBorder="1" applyAlignment="1" applyProtection="1">
      <alignment horizontal="center" vertical="center"/>
    </xf>
    <xf numFmtId="9" fontId="2" fillId="40" borderId="3" xfId="0" applyNumberFormat="1" applyFont="1" applyFill="1" applyBorder="1" applyAlignment="1" applyProtection="1">
      <alignment horizontal="center" vertical="center"/>
    </xf>
    <xf numFmtId="0" fontId="23" fillId="0" borderId="3" xfId="0" applyFont="1" applyFill="1" applyBorder="1" applyAlignment="1" applyProtection="1">
      <alignment horizontal="left" vertical="top" wrapText="1"/>
    </xf>
    <xf numFmtId="0" fontId="23" fillId="0" borderId="0" xfId="0" applyFont="1" applyAlignment="1" applyProtection="1">
      <alignment horizontal="left" vertical="top" wrapText="1"/>
    </xf>
    <xf numFmtId="0" fontId="26" fillId="5" borderId="2" xfId="0" applyFont="1" applyFill="1" applyBorder="1" applyAlignment="1" applyProtection="1">
      <alignment horizontal="center" vertical="center" wrapText="1"/>
    </xf>
    <xf numFmtId="0" fontId="23" fillId="0" borderId="0" xfId="0" applyFont="1" applyBorder="1" applyAlignment="1" applyProtection="1">
      <alignment horizontal="left" vertical="top" wrapText="1"/>
    </xf>
    <xf numFmtId="0" fontId="2" fillId="0" borderId="3" xfId="0" applyFont="1" applyFill="1" applyBorder="1" applyAlignment="1" applyProtection="1">
      <alignment vertical="center" wrapText="1"/>
    </xf>
    <xf numFmtId="9" fontId="2" fillId="10" borderId="3" xfId="1" applyFont="1" applyFill="1" applyBorder="1" applyAlignment="1" applyProtection="1">
      <alignment horizontal="center" vertical="center" wrapText="1"/>
    </xf>
    <xf numFmtId="9" fontId="2" fillId="34" borderId="3" xfId="1" applyFont="1" applyFill="1" applyBorder="1" applyAlignment="1" applyProtection="1">
      <alignment horizontal="center" vertical="center" wrapText="1"/>
    </xf>
    <xf numFmtId="0" fontId="2" fillId="12" borderId="3" xfId="0" applyFont="1" applyFill="1" applyBorder="1" applyAlignment="1" applyProtection="1">
      <alignment horizontal="left" vertical="top" wrapText="1"/>
    </xf>
    <xf numFmtId="0" fontId="2" fillId="10" borderId="3" xfId="0" applyFont="1" applyFill="1" applyBorder="1" applyAlignment="1" applyProtection="1">
      <alignment vertical="center" wrapText="1"/>
    </xf>
    <xf numFmtId="0" fontId="7" fillId="0" borderId="3" xfId="6" applyFont="1" applyFill="1" applyBorder="1" applyAlignment="1" applyProtection="1">
      <alignment horizontal="left" vertical="top" wrapText="1"/>
    </xf>
    <xf numFmtId="0" fontId="7" fillId="0" borderId="3" xfId="5" applyFont="1" applyFill="1" applyBorder="1" applyAlignment="1" applyProtection="1">
      <alignment horizontal="left" vertical="top" wrapText="1"/>
    </xf>
    <xf numFmtId="0" fontId="21" fillId="0" borderId="3" xfId="0" applyFont="1" applyBorder="1" applyAlignment="1" applyProtection="1">
      <alignment horizontal="left" vertical="top"/>
    </xf>
    <xf numFmtId="0" fontId="3" fillId="31" borderId="3" xfId="0" applyFont="1" applyFill="1" applyBorder="1" applyAlignment="1" applyProtection="1">
      <alignment horizontal="center" vertical="top" wrapText="1"/>
    </xf>
    <xf numFmtId="0" fontId="6" fillId="14" borderId="3" xfId="3" applyBorder="1" applyAlignment="1" applyProtection="1">
      <alignment horizontal="left" vertical="top" wrapText="1"/>
    </xf>
    <xf numFmtId="0" fontId="12" fillId="25" borderId="3" xfId="6" applyBorder="1" applyAlignment="1" applyProtection="1">
      <alignment horizontal="left" vertical="top" wrapText="1"/>
    </xf>
    <xf numFmtId="0" fontId="12" fillId="25" borderId="0" xfId="6" applyAlignment="1">
      <alignment vertical="top" wrapText="1"/>
    </xf>
    <xf numFmtId="0" fontId="2" fillId="0" borderId="0" xfId="0" applyFont="1" applyBorder="1" applyAlignment="1" applyProtection="1">
      <alignment horizontal="left" vertical="top"/>
    </xf>
    <xf numFmtId="0" fontId="6" fillId="14" borderId="3" xfId="3" applyBorder="1" applyAlignment="1" applyProtection="1">
      <alignment vertical="top" wrapText="1"/>
      <protection locked="0"/>
    </xf>
    <xf numFmtId="0" fontId="7" fillId="10" borderId="3" xfId="0" applyFont="1" applyFill="1" applyBorder="1" applyAlignment="1" applyProtection="1">
      <alignment horizontal="left" vertical="top" wrapText="1"/>
    </xf>
    <xf numFmtId="0" fontId="7" fillId="10" borderId="3" xfId="6" applyFont="1" applyFill="1" applyBorder="1" applyAlignment="1" applyProtection="1">
      <alignment horizontal="left" vertical="top" wrapText="1"/>
    </xf>
    <xf numFmtId="0" fontId="2" fillId="10" borderId="3" xfId="0" applyFont="1" applyFill="1" applyBorder="1" applyAlignment="1" applyProtection="1">
      <alignment horizontal="left" vertical="center"/>
    </xf>
    <xf numFmtId="0" fontId="16" fillId="0" borderId="7" xfId="3" applyFont="1" applyFill="1" applyBorder="1" applyAlignment="1" applyProtection="1">
      <alignment horizontal="left" vertical="center" wrapText="1"/>
    </xf>
    <xf numFmtId="0" fontId="9" fillId="0" borderId="3" xfId="0" applyFont="1" applyFill="1" applyBorder="1" applyAlignment="1" applyProtection="1">
      <alignment horizontal="left" vertical="center"/>
    </xf>
    <xf numFmtId="0" fontId="7" fillId="10" borderId="3" xfId="3" applyFont="1" applyFill="1" applyBorder="1" applyAlignment="1" applyProtection="1">
      <alignment horizontal="left" vertical="center" wrapText="1"/>
    </xf>
    <xf numFmtId="0" fontId="15" fillId="42" borderId="3" xfId="5" applyFont="1" applyFill="1" applyBorder="1" applyAlignment="1" applyProtection="1">
      <alignment horizontal="left" vertical="center"/>
    </xf>
    <xf numFmtId="0" fontId="7" fillId="10" borderId="3" xfId="5" applyFont="1" applyFill="1" applyBorder="1" applyAlignment="1" applyProtection="1">
      <alignment horizontal="left" vertical="center"/>
    </xf>
    <xf numFmtId="0" fontId="2" fillId="34" borderId="3" xfId="0" applyFont="1" applyFill="1" applyBorder="1" applyAlignment="1" applyProtection="1">
      <alignment horizontal="left" vertical="center"/>
    </xf>
    <xf numFmtId="9" fontId="2" fillId="34" borderId="3" xfId="1" applyFont="1" applyFill="1" applyBorder="1" applyAlignment="1" applyProtection="1">
      <alignment horizontal="center" vertical="center"/>
    </xf>
    <xf numFmtId="0" fontId="2" fillId="34" borderId="3" xfId="0" applyFont="1" applyFill="1" applyBorder="1" applyAlignment="1" applyProtection="1">
      <alignment vertical="top"/>
    </xf>
    <xf numFmtId="0" fontId="2" fillId="34" borderId="3" xfId="0" applyFont="1" applyFill="1" applyBorder="1" applyAlignment="1" applyProtection="1">
      <alignment horizontal="center" vertical="center"/>
      <protection locked="0"/>
    </xf>
    <xf numFmtId="0" fontId="2" fillId="34" borderId="3" xfId="0" applyFont="1" applyFill="1" applyBorder="1" applyAlignment="1" applyProtection="1">
      <alignment vertical="center"/>
      <protection locked="0"/>
    </xf>
    <xf numFmtId="0" fontId="2" fillId="34" borderId="4" xfId="0" applyFont="1" applyFill="1" applyBorder="1" applyAlignment="1" applyProtection="1">
      <alignment horizontal="center" vertical="center"/>
      <protection locked="0"/>
    </xf>
    <xf numFmtId="0" fontId="11" fillId="34" borderId="3" xfId="5" applyFill="1" applyBorder="1" applyAlignment="1" applyProtection="1">
      <alignment vertical="center"/>
      <protection locked="0"/>
    </xf>
    <xf numFmtId="0" fontId="7" fillId="34" borderId="3" xfId="0" applyFont="1" applyFill="1" applyBorder="1" applyAlignment="1" applyProtection="1">
      <alignment horizontal="center" vertical="center"/>
    </xf>
    <xf numFmtId="0" fontId="7" fillId="34" borderId="3" xfId="5" applyFont="1" applyFill="1" applyBorder="1" applyAlignment="1" applyProtection="1">
      <alignment horizontal="left" vertical="center"/>
    </xf>
    <xf numFmtId="0" fontId="7" fillId="34" borderId="3" xfId="0" applyFont="1" applyFill="1" applyBorder="1" applyAlignment="1" applyProtection="1">
      <alignment horizontal="left" vertical="center"/>
    </xf>
    <xf numFmtId="0" fontId="7" fillId="34" borderId="3" xfId="5" applyFont="1" applyFill="1" applyBorder="1" applyAlignment="1" applyProtection="1">
      <alignment horizontal="center" vertical="center"/>
    </xf>
    <xf numFmtId="0" fontId="7" fillId="34" borderId="4" xfId="0" applyFont="1" applyFill="1" applyBorder="1" applyAlignment="1" applyProtection="1">
      <alignment horizontal="center" vertical="center"/>
      <protection locked="0"/>
    </xf>
    <xf numFmtId="0" fontId="7" fillId="34" borderId="3" xfId="0" applyFont="1" applyFill="1" applyBorder="1" applyAlignment="1" applyProtection="1">
      <alignment vertical="center"/>
      <protection locked="0"/>
    </xf>
    <xf numFmtId="0" fontId="7" fillId="34" borderId="3" xfId="0" applyFont="1" applyFill="1" applyBorder="1" applyAlignment="1" applyProtection="1">
      <alignment horizontal="center" vertical="center"/>
      <protection locked="0"/>
    </xf>
    <xf numFmtId="10" fontId="7" fillId="34" borderId="3" xfId="0" applyNumberFormat="1" applyFont="1" applyFill="1" applyBorder="1" applyAlignment="1" applyProtection="1">
      <alignment horizontal="center" vertical="center"/>
    </xf>
    <xf numFmtId="0" fontId="29" fillId="34" borderId="3" xfId="5" applyFont="1" applyFill="1" applyBorder="1" applyAlignment="1" applyProtection="1">
      <alignment vertical="center"/>
      <protection locked="0"/>
    </xf>
    <xf numFmtId="0" fontId="7" fillId="34" borderId="3" xfId="6" applyFont="1" applyFill="1" applyBorder="1" applyAlignment="1" applyProtection="1">
      <alignment horizontal="left" vertical="center"/>
    </xf>
    <xf numFmtId="0" fontId="7" fillId="34" borderId="3" xfId="0" applyFont="1" applyFill="1" applyBorder="1" applyAlignment="1" applyProtection="1">
      <alignment vertical="top"/>
    </xf>
    <xf numFmtId="3" fontId="7" fillId="34" borderId="3" xfId="0" applyNumberFormat="1" applyFont="1" applyFill="1" applyBorder="1" applyAlignment="1" applyProtection="1">
      <alignment horizontal="center" vertical="center"/>
    </xf>
    <xf numFmtId="0" fontId="7" fillId="34" borderId="3" xfId="0" applyFont="1" applyFill="1" applyBorder="1" applyAlignment="1" applyProtection="1">
      <alignment vertical="center"/>
    </xf>
    <xf numFmtId="0" fontId="7" fillId="34" borderId="3" xfId="3" applyFont="1" applyFill="1" applyBorder="1" applyAlignment="1" applyProtection="1">
      <alignment horizontal="left" vertical="center"/>
    </xf>
    <xf numFmtId="4" fontId="7" fillId="34" borderId="0" xfId="0" applyNumberFormat="1" applyFont="1" applyFill="1" applyAlignment="1">
      <alignment horizontal="center" vertical="center"/>
    </xf>
    <xf numFmtId="0" fontId="7" fillId="43" borderId="3" xfId="6" applyFont="1" applyFill="1" applyBorder="1" applyAlignment="1" applyProtection="1">
      <alignment horizontal="center" vertical="center"/>
    </xf>
    <xf numFmtId="0" fontId="7" fillId="44" borderId="3" xfId="0" applyFont="1" applyFill="1" applyBorder="1" applyAlignment="1" applyProtection="1">
      <alignment horizontal="left" vertical="center"/>
    </xf>
    <xf numFmtId="0" fontId="7" fillId="45" borderId="3" xfId="0" applyFont="1" applyFill="1" applyBorder="1" applyAlignment="1" applyProtection="1">
      <alignment horizontal="left" vertical="center"/>
    </xf>
    <xf numFmtId="0" fontId="7" fillId="46" borderId="3" xfId="0" applyFont="1" applyFill="1" applyBorder="1" applyAlignment="1" applyProtection="1">
      <alignment horizontal="center" vertical="center"/>
    </xf>
    <xf numFmtId="0" fontId="7" fillId="47" borderId="3" xfId="0" applyFont="1" applyFill="1" applyBorder="1" applyAlignment="1" applyProtection="1">
      <alignment horizontal="left" vertical="center"/>
    </xf>
    <xf numFmtId="0" fontId="7" fillId="34" borderId="13" xfId="0" applyFont="1" applyFill="1" applyBorder="1" applyAlignment="1">
      <alignment horizontal="center" vertical="center"/>
    </xf>
    <xf numFmtId="0" fontId="7" fillId="34" borderId="7" xfId="0" applyFont="1" applyFill="1" applyBorder="1" applyAlignment="1">
      <alignment vertical="center"/>
    </xf>
    <xf numFmtId="0" fontId="14" fillId="42" borderId="3" xfId="6" applyFont="1" applyFill="1" applyBorder="1" applyAlignment="1" applyProtection="1">
      <alignment horizontal="left" vertical="center"/>
    </xf>
    <xf numFmtId="0" fontId="2" fillId="34" borderId="3" xfId="0" applyFont="1" applyFill="1" applyBorder="1" applyAlignment="1" applyProtection="1">
      <alignment horizontal="center"/>
    </xf>
    <xf numFmtId="9" fontId="2" fillId="34" borderId="4" xfId="0" applyNumberFormat="1" applyFont="1" applyFill="1" applyBorder="1" applyAlignment="1" applyProtection="1">
      <alignment horizontal="center" vertical="center"/>
      <protection locked="0"/>
    </xf>
    <xf numFmtId="9" fontId="2" fillId="34" borderId="3" xfId="0" applyNumberFormat="1" applyFont="1" applyFill="1" applyBorder="1" applyAlignment="1" applyProtection="1">
      <alignment horizontal="center" vertical="center"/>
      <protection locked="0"/>
    </xf>
    <xf numFmtId="0" fontId="11" fillId="34" borderId="3" xfId="5" applyFill="1" applyBorder="1" applyAlignment="1" applyProtection="1">
      <alignment vertical="top"/>
    </xf>
    <xf numFmtId="0" fontId="2" fillId="34" borderId="3" xfId="0" applyFont="1" applyFill="1" applyBorder="1" applyAlignment="1" applyProtection="1">
      <alignment horizontal="center" vertical="top" wrapText="1"/>
    </xf>
    <xf numFmtId="0" fontId="2" fillId="34" borderId="3" xfId="0" applyFont="1" applyFill="1" applyBorder="1" applyAlignment="1" applyProtection="1">
      <alignment horizontal="left" vertical="center" wrapText="1"/>
    </xf>
    <xf numFmtId="0" fontId="2" fillId="44" borderId="3" xfId="0" applyFont="1" applyFill="1" applyBorder="1" applyAlignment="1" applyProtection="1">
      <alignment horizontal="left" vertical="center" wrapText="1"/>
    </xf>
    <xf numFmtId="0" fontId="15" fillId="43" borderId="3" xfId="5" applyFont="1" applyFill="1" applyBorder="1" applyAlignment="1" applyProtection="1">
      <alignment horizontal="left" vertical="center" wrapText="1"/>
    </xf>
    <xf numFmtId="0" fontId="2" fillId="34" borderId="3" xfId="0" applyFont="1" applyFill="1" applyBorder="1" applyAlignment="1" applyProtection="1">
      <alignment horizontal="center" vertical="center" wrapText="1"/>
      <protection locked="0"/>
    </xf>
    <xf numFmtId="0" fontId="2" fillId="34" borderId="3" xfId="0" applyFont="1" applyFill="1" applyBorder="1" applyAlignment="1" applyProtection="1">
      <alignment vertical="center" wrapText="1"/>
      <protection locked="0"/>
    </xf>
    <xf numFmtId="0" fontId="2" fillId="34" borderId="5" xfId="0" applyFont="1" applyFill="1" applyBorder="1" applyAlignment="1" applyProtection="1">
      <alignment horizontal="center" vertical="center" wrapText="1"/>
      <protection locked="0"/>
    </xf>
    <xf numFmtId="0" fontId="7" fillId="0" borderId="3" xfId="0" applyFont="1" applyBorder="1" applyAlignment="1" applyProtection="1">
      <alignment horizontal="left" vertical="top" wrapText="1"/>
    </xf>
    <xf numFmtId="9" fontId="9" fillId="10" borderId="3" xfId="0" applyNumberFormat="1" applyFont="1" applyFill="1" applyBorder="1" applyAlignment="1" applyProtection="1">
      <alignment horizontal="center" vertical="center" wrapText="1"/>
    </xf>
    <xf numFmtId="0" fontId="7" fillId="10" borderId="3" xfId="5" applyFont="1" applyFill="1" applyBorder="1" applyAlignment="1" applyProtection="1">
      <alignment horizontal="left" vertical="top" wrapText="1"/>
    </xf>
    <xf numFmtId="0" fontId="2" fillId="46" borderId="3" xfId="0" applyFont="1" applyFill="1" applyBorder="1" applyAlignment="1" applyProtection="1">
      <alignment horizontal="center" vertical="center"/>
    </xf>
    <xf numFmtId="0" fontId="2" fillId="44" borderId="3" xfId="0" applyFont="1" applyFill="1" applyBorder="1" applyAlignment="1" applyProtection="1">
      <alignment horizontal="left" vertical="center"/>
    </xf>
    <xf numFmtId="0" fontId="2" fillId="45" borderId="3" xfId="0" applyFont="1" applyFill="1" applyBorder="1" applyAlignment="1" applyProtection="1">
      <alignment horizontal="left" vertical="center"/>
    </xf>
    <xf numFmtId="0" fontId="14" fillId="43" borderId="3" xfId="6" applyFont="1" applyFill="1" applyBorder="1" applyAlignment="1" applyProtection="1">
      <alignment vertical="top"/>
    </xf>
    <xf numFmtId="0" fontId="24" fillId="0" borderId="3" xfId="3" applyFont="1" applyFill="1" applyBorder="1" applyAlignment="1" applyProtection="1">
      <alignment horizontal="left" vertical="top" wrapText="1"/>
    </xf>
    <xf numFmtId="0" fontId="11" fillId="34" borderId="3" xfId="5" applyFill="1" applyBorder="1" applyAlignment="1" applyProtection="1">
      <alignment vertical="center"/>
    </xf>
    <xf numFmtId="1" fontId="2" fillId="10" borderId="3" xfId="0" applyNumberFormat="1" applyFont="1" applyFill="1" applyBorder="1" applyAlignment="1" applyProtection="1">
      <alignment horizontal="center" vertical="center"/>
    </xf>
    <xf numFmtId="0" fontId="0" fillId="9" borderId="3" xfId="0" applyFont="1" applyFill="1" applyBorder="1" applyAlignment="1">
      <alignment horizontal="center"/>
    </xf>
    <xf numFmtId="0" fontId="2" fillId="9" borderId="3" xfId="0" applyFont="1" applyFill="1" applyBorder="1" applyAlignment="1">
      <alignment horizontal="left" vertical="center"/>
    </xf>
    <xf numFmtId="0" fontId="2" fillId="9" borderId="3" xfId="0" applyFont="1" applyFill="1" applyBorder="1" applyAlignment="1">
      <alignment horizontal="center" vertical="center"/>
    </xf>
    <xf numFmtId="0" fontId="2" fillId="12" borderId="3" xfId="0" applyFont="1" applyFill="1" applyBorder="1" applyAlignment="1">
      <alignment horizontal="left" vertical="center"/>
    </xf>
    <xf numFmtId="0" fontId="30" fillId="9" borderId="3" xfId="0" applyFont="1" applyFill="1" applyBorder="1" applyAlignment="1">
      <alignment horizontal="center" vertical="center"/>
    </xf>
    <xf numFmtId="0" fontId="2" fillId="9" borderId="3" xfId="0" applyFont="1" applyFill="1" applyBorder="1"/>
    <xf numFmtId="0" fontId="2" fillId="9" borderId="3" xfId="0" applyFont="1" applyFill="1" applyBorder="1" applyAlignment="1"/>
    <xf numFmtId="0" fontId="2" fillId="9" borderId="0" xfId="0" applyFont="1" applyFill="1" applyBorder="1"/>
    <xf numFmtId="0" fontId="31" fillId="0" borderId="7" xfId="0" applyFont="1" applyBorder="1" applyAlignment="1">
      <alignment horizontal="center" wrapText="1"/>
    </xf>
    <xf numFmtId="0" fontId="2" fillId="8" borderId="3" xfId="0" applyFont="1" applyFill="1" applyBorder="1" applyAlignment="1">
      <alignment horizontal="left" vertical="center"/>
    </xf>
    <xf numFmtId="0" fontId="2" fillId="0" borderId="3" xfId="0" applyFont="1" applyBorder="1"/>
    <xf numFmtId="0" fontId="2" fillId="48" borderId="3" xfId="0" applyFont="1" applyFill="1" applyBorder="1"/>
    <xf numFmtId="0" fontId="32" fillId="48" borderId="7" xfId="0" applyFont="1" applyFill="1" applyBorder="1" applyAlignment="1">
      <alignment horizontal="center" wrapText="1"/>
    </xf>
    <xf numFmtId="0" fontId="33" fillId="10" borderId="16" xfId="0" applyFont="1" applyFill="1" applyBorder="1" applyAlignment="1">
      <alignment horizontal="center" vertical="center" wrapText="1"/>
    </xf>
    <xf numFmtId="0" fontId="33" fillId="10" borderId="17" xfId="0" applyFont="1" applyFill="1" applyBorder="1" applyAlignment="1">
      <alignment horizontal="center" vertical="center" wrapText="1"/>
    </xf>
    <xf numFmtId="0" fontId="32" fillId="10" borderId="7" xfId="0" applyFont="1" applyFill="1" applyBorder="1" applyAlignment="1">
      <alignment horizontal="center" vertical="center"/>
    </xf>
    <xf numFmtId="0" fontId="31" fillId="0" borderId="7" xfId="0" applyFont="1" applyFill="1" applyBorder="1" applyAlignment="1">
      <alignment horizontal="center" wrapText="1"/>
    </xf>
    <xf numFmtId="0" fontId="32" fillId="49" borderId="7" xfId="0" applyFont="1" applyFill="1" applyBorder="1"/>
    <xf numFmtId="0" fontId="32" fillId="49" borderId="0" xfId="0" applyFont="1" applyFill="1" applyBorder="1"/>
    <xf numFmtId="0" fontId="14" fillId="9" borderId="3" xfId="6" applyFont="1" applyFill="1" applyBorder="1" applyAlignment="1">
      <alignment horizontal="center" vertical="center"/>
    </xf>
    <xf numFmtId="0" fontId="2" fillId="48" borderId="3" xfId="0" applyFont="1" applyFill="1" applyBorder="1" applyAlignment="1">
      <alignment horizontal="center" vertical="center"/>
    </xf>
    <xf numFmtId="0" fontId="2" fillId="6" borderId="3" xfId="0" applyFont="1" applyFill="1" applyBorder="1" applyAlignment="1">
      <alignment horizontal="left" vertical="center"/>
    </xf>
    <xf numFmtId="0" fontId="2" fillId="7" borderId="3" xfId="0" applyFont="1" applyFill="1" applyBorder="1" applyAlignment="1">
      <alignment horizontal="left" vertical="center"/>
    </xf>
    <xf numFmtId="0" fontId="2" fillId="0" borderId="3" xfId="0" applyFont="1" applyBorder="1" applyAlignment="1"/>
    <xf numFmtId="0" fontId="32" fillId="0" borderId="7" xfId="0" applyFont="1" applyBorder="1" applyAlignment="1">
      <alignment horizontal="center" wrapText="1"/>
    </xf>
    <xf numFmtId="0" fontId="32" fillId="10" borderId="7" xfId="0" applyFont="1" applyFill="1" applyBorder="1" applyAlignment="1">
      <alignment horizontal="center" wrapText="1"/>
    </xf>
    <xf numFmtId="0" fontId="2" fillId="0" borderId="3" xfId="0" applyFont="1" applyFill="1" applyBorder="1" applyAlignment="1">
      <alignment horizontal="left" vertical="center"/>
    </xf>
    <xf numFmtId="0" fontId="2" fillId="0" borderId="3" xfId="0" applyFont="1" applyFill="1" applyBorder="1" applyAlignment="1"/>
    <xf numFmtId="0" fontId="34" fillId="0" borderId="7" xfId="0" applyFont="1" applyBorder="1" applyAlignment="1">
      <alignment horizontal="center" wrapText="1"/>
    </xf>
    <xf numFmtId="0" fontId="2" fillId="9" borderId="3" xfId="0" applyFont="1" applyFill="1" applyBorder="1" applyAlignment="1">
      <alignment horizontal="center" wrapText="1"/>
    </xf>
    <xf numFmtId="0" fontId="33" fillId="41" borderId="16" xfId="0" applyFont="1" applyFill="1" applyBorder="1" applyAlignment="1">
      <alignment horizontal="right" wrapText="1"/>
    </xf>
    <xf numFmtId="0" fontId="33" fillId="41" borderId="18" xfId="0" applyFont="1" applyFill="1" applyBorder="1" applyAlignment="1">
      <alignment horizontal="center" vertical="center" wrapText="1"/>
    </xf>
    <xf numFmtId="0" fontId="33" fillId="41" borderId="3" xfId="0" applyFont="1" applyFill="1" applyBorder="1" applyAlignment="1">
      <alignment horizontal="center" vertical="center" wrapText="1"/>
    </xf>
    <xf numFmtId="0" fontId="33" fillId="41" borderId="19" xfId="0" applyFont="1" applyFill="1" applyBorder="1" applyAlignment="1">
      <alignment horizontal="right" wrapText="1"/>
    </xf>
    <xf numFmtId="0" fontId="33" fillId="41" borderId="20" xfId="0" applyFont="1" applyFill="1" applyBorder="1" applyAlignment="1">
      <alignment horizontal="center" vertical="center" wrapText="1"/>
    </xf>
    <xf numFmtId="3" fontId="14" fillId="9" borderId="3" xfId="6" applyNumberFormat="1" applyFont="1" applyFill="1" applyBorder="1" applyAlignment="1">
      <alignment horizontal="center" vertical="center"/>
    </xf>
    <xf numFmtId="3" fontId="21" fillId="0" borderId="3" xfId="0" applyNumberFormat="1" applyFont="1" applyBorder="1" applyAlignment="1">
      <alignment horizontal="center" wrapText="1"/>
    </xf>
    <xf numFmtId="0" fontId="33" fillId="9" borderId="16" xfId="0" applyFont="1" applyFill="1" applyBorder="1" applyAlignment="1">
      <alignment horizontal="right" wrapText="1"/>
    </xf>
    <xf numFmtId="0" fontId="33" fillId="9" borderId="21" xfId="0" applyFont="1" applyFill="1" applyBorder="1" applyAlignment="1">
      <alignment horizontal="right" wrapText="1"/>
    </xf>
    <xf numFmtId="0" fontId="33" fillId="0" borderId="3" xfId="0" applyFont="1" applyBorder="1" applyAlignment="1">
      <alignment horizontal="right" wrapText="1"/>
    </xf>
    <xf numFmtId="0" fontId="14" fillId="0" borderId="3" xfId="6" applyFont="1" applyFill="1" applyBorder="1" applyAlignment="1">
      <alignment horizontal="center" vertical="center"/>
    </xf>
    <xf numFmtId="1" fontId="2" fillId="0" borderId="3" xfId="0" applyNumberFormat="1" applyFont="1" applyFill="1" applyBorder="1" applyAlignment="1">
      <alignment horizontal="center" vertical="center"/>
    </xf>
    <xf numFmtId="0" fontId="2" fillId="0" borderId="3" xfId="0" applyFont="1" applyFill="1" applyBorder="1" applyAlignment="1">
      <alignment horizontal="center" wrapText="1"/>
    </xf>
    <xf numFmtId="1" fontId="2" fillId="0" borderId="3" xfId="0" applyNumberFormat="1" applyFont="1" applyFill="1" applyBorder="1" applyAlignment="1">
      <alignment horizontal="center" vertical="center" wrapText="1"/>
    </xf>
    <xf numFmtId="1" fontId="2" fillId="0" borderId="3" xfId="0" applyNumberFormat="1" applyFont="1" applyFill="1" applyBorder="1" applyAlignment="1">
      <alignment horizontal="left" vertical="center"/>
    </xf>
    <xf numFmtId="0" fontId="33" fillId="0" borderId="19" xfId="0" applyFont="1" applyBorder="1" applyAlignment="1">
      <alignment horizontal="right" wrapText="1"/>
    </xf>
    <xf numFmtId="1" fontId="22" fillId="0" borderId="14" xfId="0" applyNumberFormat="1" applyFont="1" applyFill="1" applyBorder="1" applyAlignment="1" applyProtection="1">
      <alignment horizontal="right" vertical="center" wrapText="1"/>
      <protection locked="0"/>
    </xf>
    <xf numFmtId="1" fontId="22" fillId="0" borderId="3" xfId="0" applyNumberFormat="1" applyFont="1" applyFill="1" applyBorder="1" applyAlignment="1" applyProtection="1">
      <alignment horizontal="right" vertical="center" wrapText="1"/>
      <protection locked="0"/>
    </xf>
    <xf numFmtId="0" fontId="33" fillId="0" borderId="22" xfId="0" applyFont="1" applyBorder="1" applyAlignment="1">
      <alignment horizontal="right" wrapText="1"/>
    </xf>
    <xf numFmtId="1" fontId="2" fillId="9" borderId="3" xfId="0" applyNumberFormat="1" applyFont="1" applyFill="1" applyBorder="1" applyAlignment="1">
      <alignment horizontal="center" vertical="center"/>
    </xf>
    <xf numFmtId="1" fontId="2" fillId="9" borderId="3" xfId="0" applyNumberFormat="1" applyFont="1" applyFill="1" applyBorder="1" applyAlignment="1">
      <alignment horizontal="left" vertical="center"/>
    </xf>
    <xf numFmtId="0" fontId="21" fillId="0" borderId="3" xfId="0" applyFont="1" applyFill="1" applyBorder="1" applyAlignment="1">
      <alignment horizontal="center" wrapText="1"/>
    </xf>
    <xf numFmtId="1" fontId="21" fillId="0" borderId="3" xfId="0" applyNumberFormat="1" applyFont="1" applyFill="1" applyBorder="1" applyAlignment="1">
      <alignment horizontal="center" vertical="center" wrapText="1"/>
    </xf>
    <xf numFmtId="0" fontId="33" fillId="9" borderId="19" xfId="0" applyFont="1" applyFill="1" applyBorder="1" applyAlignment="1">
      <alignment horizontal="right" wrapText="1"/>
    </xf>
    <xf numFmtId="1" fontId="22" fillId="9" borderId="14" xfId="0" applyNumberFormat="1" applyFont="1" applyFill="1" applyBorder="1" applyAlignment="1" applyProtection="1">
      <alignment horizontal="right" vertical="center" wrapText="1"/>
      <protection locked="0"/>
    </xf>
    <xf numFmtId="0" fontId="2" fillId="0" borderId="3" xfId="0" applyFont="1" applyBorder="1" applyAlignment="1">
      <alignment horizontal="center" wrapText="1"/>
    </xf>
    <xf numFmtId="0" fontId="33" fillId="9" borderId="22" xfId="0" applyFont="1" applyFill="1" applyBorder="1" applyAlignment="1">
      <alignment horizontal="right" wrapText="1"/>
    </xf>
    <xf numFmtId="0" fontId="33" fillId="0" borderId="2" xfId="0" applyFont="1" applyBorder="1" applyAlignment="1">
      <alignment horizontal="right" wrapText="1"/>
    </xf>
    <xf numFmtId="0" fontId="7" fillId="50" borderId="3" xfId="0" applyFont="1" applyFill="1" applyBorder="1" applyAlignment="1">
      <alignment horizontal="left" vertical="center"/>
    </xf>
    <xf numFmtId="0" fontId="2" fillId="9" borderId="3" xfId="0" applyFont="1" applyFill="1" applyBorder="1" applyAlignment="1">
      <alignment wrapText="1"/>
    </xf>
    <xf numFmtId="0" fontId="2" fillId="9" borderId="5" xfId="0" applyFont="1" applyFill="1" applyBorder="1" applyAlignment="1" applyProtection="1">
      <alignment horizontal="center" vertical="center"/>
      <protection locked="0"/>
    </xf>
    <xf numFmtId="0" fontId="30" fillId="9" borderId="3" xfId="0" applyFont="1" applyFill="1" applyBorder="1"/>
    <xf numFmtId="0" fontId="21" fillId="0" borderId="3" xfId="0" applyFont="1" applyFill="1" applyBorder="1" applyAlignment="1">
      <alignment horizontal="center" vertical="center"/>
    </xf>
    <xf numFmtId="0" fontId="30" fillId="9" borderId="3" xfId="0" applyFont="1" applyFill="1" applyBorder="1" applyAlignment="1">
      <alignment wrapText="1"/>
    </xf>
    <xf numFmtId="0" fontId="0" fillId="0" borderId="3" xfId="0" applyFont="1" applyFill="1" applyBorder="1" applyAlignment="1">
      <alignment horizontal="center"/>
    </xf>
    <xf numFmtId="0" fontId="7" fillId="30" borderId="3" xfId="0" applyFont="1" applyFill="1" applyBorder="1" applyAlignment="1">
      <alignment horizontal="left" vertical="center"/>
    </xf>
    <xf numFmtId="0" fontId="30" fillId="0" borderId="3" xfId="0" applyFont="1" applyFill="1" applyBorder="1" applyAlignment="1">
      <alignment wrapText="1"/>
    </xf>
    <xf numFmtId="0" fontId="2" fillId="0" borderId="3" xfId="0" applyFont="1" applyFill="1" applyBorder="1" applyAlignment="1">
      <alignment wrapText="1"/>
    </xf>
    <xf numFmtId="0" fontId="2" fillId="0" borderId="3" xfId="0" applyFont="1" applyFill="1" applyBorder="1"/>
    <xf numFmtId="0" fontId="2" fillId="0" borderId="5" xfId="0" applyFont="1" applyFill="1" applyBorder="1" applyAlignment="1" applyProtection="1">
      <alignment horizontal="center" vertical="center"/>
      <protection locked="0"/>
    </xf>
    <xf numFmtId="0" fontId="7" fillId="9" borderId="3" xfId="3" applyFont="1" applyFill="1" applyBorder="1" applyAlignment="1">
      <alignment horizontal="left" vertical="center"/>
    </xf>
    <xf numFmtId="0" fontId="21" fillId="0" borderId="3" xfId="0" applyFont="1" applyBorder="1" applyAlignment="1">
      <alignment horizontal="center" vertical="center"/>
    </xf>
    <xf numFmtId="0" fontId="7" fillId="0" borderId="3" xfId="3" applyFont="1" applyFill="1" applyBorder="1" applyAlignment="1">
      <alignment horizontal="left" vertical="center"/>
    </xf>
    <xf numFmtId="0" fontId="2" fillId="0" borderId="5" xfId="0" applyFont="1" applyBorder="1" applyAlignment="1" applyProtection="1">
      <alignment horizontal="center" vertical="center"/>
      <protection locked="0"/>
    </xf>
    <xf numFmtId="0" fontId="2" fillId="51" borderId="3" xfId="0" applyFont="1" applyFill="1" applyBorder="1" applyAlignment="1">
      <alignment horizontal="center" vertical="center"/>
    </xf>
    <xf numFmtId="0" fontId="2" fillId="51" borderId="3" xfId="0" applyFont="1" applyFill="1" applyBorder="1" applyAlignment="1">
      <alignment horizontal="left" vertical="center"/>
    </xf>
    <xf numFmtId="0" fontId="2" fillId="52" borderId="3" xfId="0" applyFont="1" applyFill="1" applyBorder="1" applyAlignment="1">
      <alignment horizontal="left" vertical="center"/>
    </xf>
    <xf numFmtId="0" fontId="2" fillId="51" borderId="3" xfId="0" applyFont="1" applyFill="1" applyBorder="1" applyAlignment="1">
      <alignment horizontal="center" wrapText="1"/>
    </xf>
    <xf numFmtId="0" fontId="2" fillId="51" borderId="3" xfId="0" applyFont="1" applyFill="1" applyBorder="1" applyAlignment="1"/>
    <xf numFmtId="0" fontId="2" fillId="51" borderId="3" xfId="0" applyFont="1" applyFill="1" applyBorder="1"/>
    <xf numFmtId="0" fontId="2" fillId="51" borderId="3" xfId="0" applyFont="1" applyFill="1" applyBorder="1" applyAlignment="1" applyProtection="1">
      <alignment horizontal="center" vertical="center"/>
      <protection locked="0"/>
    </xf>
    <xf numFmtId="0" fontId="2" fillId="51" borderId="0" xfId="0" applyFont="1" applyFill="1" applyBorder="1" applyAlignment="1" applyProtection="1">
      <alignment horizontal="center" vertical="center"/>
      <protection locked="0"/>
    </xf>
    <xf numFmtId="0" fontId="2" fillId="51" borderId="3" xfId="0" applyFont="1" applyFill="1" applyBorder="1" applyAlignment="1" applyProtection="1">
      <alignment horizontal="center" vertical="center" wrapText="1"/>
      <protection locked="0"/>
    </xf>
    <xf numFmtId="3" fontId="2" fillId="53" borderId="3" xfId="0" applyNumberFormat="1" applyFont="1" applyFill="1" applyBorder="1" applyAlignment="1">
      <alignment horizontal="center" vertical="center"/>
    </xf>
    <xf numFmtId="0" fontId="2" fillId="53" borderId="3" xfId="0" applyFont="1" applyFill="1" applyBorder="1" applyAlignment="1">
      <alignment horizontal="left" vertical="center"/>
    </xf>
    <xf numFmtId="0" fontId="2" fillId="53" borderId="3" xfId="0" applyFont="1" applyFill="1" applyBorder="1" applyAlignment="1">
      <alignment horizontal="center" vertical="center"/>
    </xf>
    <xf numFmtId="0" fontId="7" fillId="53" borderId="3" xfId="3" applyFont="1" applyFill="1" applyBorder="1" applyAlignment="1">
      <alignment horizontal="left" vertical="center"/>
    </xf>
    <xf numFmtId="0" fontId="21" fillId="0" borderId="3" xfId="0" applyFont="1" applyBorder="1" applyAlignment="1">
      <alignment horizontal="center" wrapText="1"/>
    </xf>
    <xf numFmtId="0" fontId="2" fillId="53" borderId="3" xfId="0" applyFont="1" applyFill="1" applyBorder="1" applyAlignment="1"/>
    <xf numFmtId="0" fontId="2" fillId="53" borderId="3" xfId="0" applyFont="1" applyFill="1" applyBorder="1"/>
    <xf numFmtId="0" fontId="2" fillId="53" borderId="3" xfId="0" applyFont="1" applyFill="1" applyBorder="1" applyAlignment="1" applyProtection="1">
      <alignment horizontal="center" vertical="center"/>
      <protection locked="0"/>
    </xf>
    <xf numFmtId="0" fontId="2" fillId="53" borderId="3" xfId="0" applyFont="1" applyFill="1" applyBorder="1" applyAlignment="1" applyProtection="1">
      <alignment horizontal="center" vertical="center" wrapText="1"/>
      <protection locked="0"/>
    </xf>
    <xf numFmtId="0" fontId="21" fillId="0" borderId="3" xfId="0" applyFont="1" applyBorder="1" applyAlignment="1" applyProtection="1">
      <alignment horizontal="center" vertical="center" wrapText="1"/>
      <protection locked="0"/>
    </xf>
    <xf numFmtId="0" fontId="7" fillId="0" borderId="3" xfId="0" applyFont="1" applyFill="1" applyBorder="1" applyAlignment="1">
      <alignment horizontal="left" vertical="center"/>
    </xf>
    <xf numFmtId="0" fontId="7" fillId="9" borderId="3" xfId="0" applyFont="1" applyFill="1" applyBorder="1" applyAlignment="1">
      <alignment horizontal="center" vertical="center"/>
    </xf>
    <xf numFmtId="0" fontId="7" fillId="49" borderId="3" xfId="0" applyFont="1" applyFill="1" applyBorder="1" applyAlignment="1">
      <alignment horizontal="left" vertical="center"/>
    </xf>
    <xf numFmtId="0" fontId="2" fillId="9" borderId="0" xfId="0" applyFont="1" applyFill="1" applyBorder="1" applyAlignment="1" applyProtection="1">
      <alignment horizontal="center" vertical="center"/>
      <protection locked="0"/>
    </xf>
    <xf numFmtId="0" fontId="35" fillId="0" borderId="3" xfId="0" applyFont="1" applyFill="1" applyBorder="1" applyAlignment="1">
      <alignment horizontal="center" vertical="center"/>
    </xf>
    <xf numFmtId="0" fontId="2" fillId="0" borderId="0" xfId="0" applyFont="1" applyFill="1" applyBorder="1" applyAlignment="1" applyProtection="1">
      <alignment horizontal="center" vertical="center"/>
      <protection locked="0"/>
    </xf>
    <xf numFmtId="0" fontId="7" fillId="0" borderId="3" xfId="0" applyFont="1" applyFill="1" applyBorder="1" applyAlignment="1">
      <alignment horizontal="center" vertical="center"/>
    </xf>
    <xf numFmtId="0" fontId="35" fillId="0" borderId="3" xfId="0" applyFont="1" applyBorder="1" applyAlignment="1">
      <alignment horizontal="center" vertical="center"/>
    </xf>
    <xf numFmtId="0" fontId="21" fillId="9" borderId="0" xfId="0" applyFont="1" applyFill="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 fillId="0" borderId="2" xfId="0" applyFont="1" applyFill="1" applyBorder="1"/>
    <xf numFmtId="0" fontId="2" fillId="0" borderId="2" xfId="0" applyFont="1" applyFill="1" applyBorder="1" applyAlignment="1" applyProtection="1">
      <alignment horizontal="center" vertical="center"/>
      <protection locked="0"/>
    </xf>
    <xf numFmtId="0" fontId="31" fillId="20" borderId="7" xfId="0" applyFont="1" applyFill="1" applyBorder="1" applyAlignment="1">
      <alignment horizontal="center" wrapText="1"/>
    </xf>
    <xf numFmtId="0" fontId="32" fillId="0" borderId="7" xfId="0" applyFont="1" applyFill="1" applyBorder="1" applyAlignment="1">
      <alignment horizontal="center" wrapText="1"/>
    </xf>
    <xf numFmtId="0" fontId="36" fillId="0" borderId="7" xfId="0" applyNumberFormat="1" applyFont="1" applyFill="1" applyBorder="1" applyAlignment="1">
      <alignment horizontal="center" vertical="center"/>
    </xf>
    <xf numFmtId="0" fontId="36" fillId="0" borderId="7" xfId="0" applyFont="1" applyFill="1" applyBorder="1" applyAlignment="1">
      <alignment horizontal="center" vertical="center"/>
    </xf>
    <xf numFmtId="0" fontId="7" fillId="0" borderId="3" xfId="0" applyFont="1" applyBorder="1" applyAlignment="1">
      <alignment horizontal="center" vertical="center"/>
    </xf>
    <xf numFmtId="0" fontId="7" fillId="0" borderId="4"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9" fontId="7" fillId="0" borderId="3" xfId="1" applyFont="1" applyFill="1" applyBorder="1" applyAlignment="1">
      <alignment horizontal="center" vertical="center"/>
    </xf>
    <xf numFmtId="0" fontId="7" fillId="24" borderId="3" xfId="5" applyFont="1" applyBorder="1" applyAlignment="1">
      <alignment horizontal="center" vertical="center"/>
    </xf>
    <xf numFmtId="9" fontId="35" fillId="0" borderId="3" xfId="1" applyFont="1" applyFill="1" applyBorder="1" applyAlignment="1">
      <alignment horizontal="center" vertical="center"/>
    </xf>
    <xf numFmtId="0" fontId="7" fillId="0" borderId="7" xfId="0" applyFont="1" applyBorder="1" applyAlignment="1">
      <alignment horizontal="center" vertical="center"/>
    </xf>
    <xf numFmtId="0" fontId="3" fillId="2"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4" borderId="3" xfId="0" applyFont="1" applyFill="1" applyBorder="1" applyAlignment="1" applyProtection="1">
      <alignment horizontal="left" vertical="center" wrapText="1"/>
      <protection locked="0"/>
    </xf>
    <xf numFmtId="0" fontId="3" fillId="31" borderId="3" xfId="0" applyFont="1" applyFill="1" applyBorder="1" applyAlignment="1" applyProtection="1">
      <alignment horizontal="left" vertical="center" wrapText="1"/>
      <protection locked="0"/>
    </xf>
    <xf numFmtId="0" fontId="37" fillId="14" borderId="3" xfId="3" applyFont="1" applyBorder="1" applyAlignment="1">
      <alignment vertical="center"/>
    </xf>
    <xf numFmtId="0" fontId="35" fillId="0" borderId="3" xfId="0" applyFont="1" applyBorder="1" applyAlignment="1">
      <alignment horizontal="left" vertical="center"/>
    </xf>
    <xf numFmtId="0" fontId="37" fillId="14" borderId="3" xfId="3" applyFont="1" applyBorder="1" applyAlignment="1" applyProtection="1">
      <alignment vertical="center"/>
      <protection locked="0"/>
    </xf>
    <xf numFmtId="0" fontId="38" fillId="25" borderId="3" xfId="6" applyFont="1" applyBorder="1" applyAlignment="1" applyProtection="1">
      <alignment vertical="center"/>
      <protection locked="0"/>
    </xf>
    <xf numFmtId="0" fontId="37" fillId="14" borderId="0" xfId="3" applyFont="1"/>
    <xf numFmtId="0" fontId="7" fillId="0" borderId="7" xfId="0" applyNumberFormat="1" applyFont="1" applyFill="1" applyBorder="1" applyAlignment="1">
      <alignment horizontal="center" vertical="center"/>
    </xf>
    <xf numFmtId="0" fontId="39" fillId="24" borderId="3" xfId="5" applyFont="1" applyBorder="1" applyAlignment="1">
      <alignment vertical="center"/>
    </xf>
    <xf numFmtId="0" fontId="39" fillId="24" borderId="3" xfId="5" applyFont="1" applyBorder="1" applyAlignment="1" applyProtection="1">
      <alignment vertical="center"/>
      <protection locked="0"/>
    </xf>
    <xf numFmtId="0" fontId="7" fillId="0" borderId="7" xfId="0" applyFont="1" applyFill="1" applyBorder="1" applyAlignment="1">
      <alignment horizontal="center" vertical="center"/>
    </xf>
    <xf numFmtId="0" fontId="38" fillId="25" borderId="3" xfId="6" applyFont="1" applyBorder="1" applyAlignment="1">
      <alignment vertical="center"/>
    </xf>
    <xf numFmtId="0" fontId="7" fillId="0" borderId="3" xfId="5" applyFont="1" applyFill="1" applyBorder="1" applyAlignment="1">
      <alignment horizontal="center" vertical="center"/>
    </xf>
    <xf numFmtId="0" fontId="38" fillId="25" borderId="0" xfId="6" applyFont="1"/>
    <xf numFmtId="0" fontId="7" fillId="0" borderId="3" xfId="6" applyFont="1" applyFill="1" applyBorder="1" applyAlignment="1">
      <alignment horizontal="center" vertical="center"/>
    </xf>
    <xf numFmtId="0" fontId="7" fillId="0" borderId="3" xfId="6" applyFont="1" applyFill="1" applyBorder="1" applyAlignment="1">
      <alignment horizontal="left" vertical="center"/>
    </xf>
    <xf numFmtId="0" fontId="7" fillId="25" borderId="3" xfId="6" applyFont="1" applyBorder="1" applyAlignment="1">
      <alignment horizontal="center" vertical="center"/>
    </xf>
    <xf numFmtId="0" fontId="36" fillId="0" borderId="23" xfId="0" applyNumberFormat="1" applyFont="1" applyFill="1" applyBorder="1" applyAlignment="1">
      <alignment horizontal="center" vertical="center"/>
    </xf>
    <xf numFmtId="0" fontId="2" fillId="20" borderId="3" xfId="0" applyFont="1" applyFill="1" applyBorder="1" applyAlignment="1">
      <alignment horizontal="center" vertical="center"/>
    </xf>
    <xf numFmtId="0" fontId="2" fillId="0" borderId="24" xfId="0" applyFont="1" applyFill="1" applyBorder="1" applyAlignment="1" applyProtection="1">
      <alignment horizontal="center" vertical="center"/>
      <protection locked="0"/>
    </xf>
    <xf numFmtId="0" fontId="7" fillId="10" borderId="3" xfId="0" applyFont="1" applyFill="1" applyBorder="1" applyAlignment="1">
      <alignment horizontal="left" vertical="center"/>
    </xf>
    <xf numFmtId="9" fontId="7" fillId="10" borderId="3" xfId="0" applyNumberFormat="1" applyFont="1" applyFill="1" applyBorder="1" applyAlignment="1">
      <alignment horizontal="center" vertical="center"/>
    </xf>
    <xf numFmtId="0" fontId="7" fillId="10" borderId="3" xfId="0" applyFont="1" applyFill="1" applyBorder="1" applyAlignment="1">
      <alignment horizontal="center" vertical="center"/>
    </xf>
    <xf numFmtId="0" fontId="2" fillId="34" borderId="3" xfId="0" applyFont="1" applyFill="1" applyBorder="1" applyAlignment="1">
      <alignment horizontal="center" vertical="center"/>
    </xf>
    <xf numFmtId="0" fontId="2" fillId="44" borderId="3" xfId="0" applyFont="1" applyFill="1" applyBorder="1" applyAlignment="1" applyProtection="1">
      <alignment vertical="center" wrapText="1"/>
    </xf>
    <xf numFmtId="9" fontId="2" fillId="0" borderId="3" xfId="0" applyNumberFormat="1" applyFont="1" applyBorder="1" applyAlignment="1" applyProtection="1">
      <alignment horizontal="center" vertical="center"/>
      <protection locked="0"/>
    </xf>
    <xf numFmtId="0" fontId="2" fillId="10" borderId="3" xfId="0" applyFont="1" applyFill="1" applyBorder="1" applyAlignment="1" applyProtection="1">
      <alignment horizontal="center" vertical="center" wrapText="1"/>
      <protection locked="0"/>
    </xf>
    <xf numFmtId="0" fontId="2" fillId="10" borderId="4" xfId="0" applyFont="1" applyFill="1" applyBorder="1" applyAlignment="1" applyProtection="1">
      <alignment horizontal="center" vertical="center"/>
      <protection locked="0"/>
    </xf>
    <xf numFmtId="0" fontId="2" fillId="0" borderId="3" xfId="0" applyFont="1" applyBorder="1" applyAlignment="1" applyProtection="1">
      <alignment vertical="top" wrapText="1"/>
    </xf>
    <xf numFmtId="0" fontId="2" fillId="10" borderId="3" xfId="0" applyFont="1" applyFill="1" applyBorder="1" applyAlignment="1" applyProtection="1">
      <alignment vertical="center" wrapText="1"/>
      <protection locked="0"/>
    </xf>
    <xf numFmtId="0" fontId="2" fillId="10" borderId="0" xfId="0" applyFont="1" applyFill="1" applyAlignment="1" applyProtection="1">
      <alignment horizontal="center" vertical="center" wrapText="1"/>
    </xf>
    <xf numFmtId="0" fontId="7" fillId="34" borderId="3" xfId="0" applyFont="1" applyFill="1" applyBorder="1" applyAlignment="1" applyProtection="1">
      <alignment horizontal="center" vertical="center" wrapText="1"/>
      <protection locked="0"/>
    </xf>
    <xf numFmtId="9" fontId="7" fillId="34" borderId="3" xfId="0" applyNumberFormat="1" applyFont="1" applyFill="1" applyBorder="1" applyAlignment="1" applyProtection="1">
      <alignment horizontal="center" vertical="center"/>
    </xf>
    <xf numFmtId="0" fontId="7" fillId="10" borderId="4" xfId="0" applyFont="1" applyFill="1" applyBorder="1" applyAlignment="1" applyProtection="1">
      <alignment horizontal="center" vertical="center"/>
      <protection locked="0"/>
    </xf>
    <xf numFmtId="0" fontId="3" fillId="39" borderId="3" xfId="0" applyFont="1" applyFill="1" applyBorder="1" applyAlignment="1" applyProtection="1">
      <alignment horizontal="center" vertical="center"/>
    </xf>
    <xf numFmtId="0" fontId="3" fillId="34" borderId="5" xfId="0" applyFont="1" applyFill="1" applyBorder="1" applyAlignment="1" applyProtection="1">
      <alignment horizontal="center" vertical="center"/>
      <protection locked="0"/>
    </xf>
    <xf numFmtId="0" fontId="3" fillId="34" borderId="6" xfId="0" applyFont="1" applyFill="1" applyBorder="1" applyAlignment="1" applyProtection="1">
      <alignment horizontal="center" vertical="center"/>
      <protection locked="0"/>
    </xf>
    <xf numFmtId="0" fontId="3" fillId="34" borderId="4" xfId="0" applyFont="1" applyFill="1" applyBorder="1" applyAlignment="1" applyProtection="1">
      <alignment horizontal="center" vertical="center"/>
      <protection locked="0"/>
    </xf>
    <xf numFmtId="0" fontId="3" fillId="31" borderId="5" xfId="0" applyFont="1" applyFill="1" applyBorder="1" applyAlignment="1" applyProtection="1">
      <alignment horizontal="center" vertical="center"/>
    </xf>
    <xf numFmtId="0" fontId="3" fillId="31" borderId="6" xfId="0" applyFont="1" applyFill="1" applyBorder="1" applyAlignment="1" applyProtection="1">
      <alignment horizontal="center" vertical="center"/>
    </xf>
    <xf numFmtId="0" fontId="3" fillId="31" borderId="4" xfId="0" applyFont="1" applyFill="1" applyBorder="1" applyAlignment="1" applyProtection="1">
      <alignment horizontal="left" vertical="center"/>
    </xf>
    <xf numFmtId="0" fontId="20" fillId="0" borderId="3" xfId="0" applyFont="1" applyBorder="1" applyAlignment="1" applyProtection="1">
      <alignment horizontal="center" vertical="center"/>
    </xf>
    <xf numFmtId="0" fontId="20" fillId="0" borderId="3" xfId="0" applyFont="1" applyBorder="1" applyAlignment="1" applyProtection="1">
      <alignment horizontal="center" vertical="center" wrapText="1"/>
    </xf>
    <xf numFmtId="0" fontId="20" fillId="0" borderId="3" xfId="0" applyFont="1" applyBorder="1" applyAlignment="1" applyProtection="1">
      <alignment horizontal="left" vertical="center"/>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horizontal="left" vertical="center"/>
    </xf>
    <xf numFmtId="0" fontId="3" fillId="3" borderId="5"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3" borderId="4" xfId="0" applyFont="1" applyFill="1" applyBorder="1" applyAlignment="1" applyProtection="1">
      <alignment horizontal="left" vertical="center"/>
    </xf>
    <xf numFmtId="0" fontId="3" fillId="4" borderId="5" xfId="0" applyFont="1" applyFill="1" applyBorder="1" applyAlignment="1" applyProtection="1">
      <alignment horizontal="center" vertical="center"/>
    </xf>
    <xf numFmtId="0" fontId="3" fillId="4" borderId="6" xfId="0" applyFont="1" applyFill="1" applyBorder="1" applyAlignment="1" applyProtection="1">
      <alignment horizontal="center" vertical="center"/>
    </xf>
    <xf numFmtId="0" fontId="3" fillId="4" borderId="4" xfId="0" applyFont="1" applyFill="1" applyBorder="1" applyAlignment="1" applyProtection="1">
      <alignment horizontal="left" vertical="center"/>
    </xf>
    <xf numFmtId="0" fontId="3" fillId="33" borderId="5" xfId="0" applyFont="1" applyFill="1" applyBorder="1" applyAlignment="1" applyProtection="1">
      <alignment horizontal="center" vertical="center"/>
      <protection locked="0"/>
    </xf>
    <xf numFmtId="0" fontId="3" fillId="33" borderId="6" xfId="0" applyFont="1" applyFill="1" applyBorder="1" applyAlignment="1" applyProtection="1">
      <alignment horizontal="center" vertical="center"/>
      <protection locked="0"/>
    </xf>
    <xf numFmtId="0" fontId="3" fillId="33" borderId="4" xfId="0" applyFont="1" applyFill="1" applyBorder="1" applyAlignment="1" applyProtection="1">
      <alignment horizontal="center" vertical="center"/>
      <protection locked="0"/>
    </xf>
    <xf numFmtId="0" fontId="9" fillId="35" borderId="5" xfId="0" applyFont="1" applyFill="1" applyBorder="1" applyAlignment="1" applyProtection="1">
      <alignment horizontal="center" vertical="center" wrapText="1"/>
      <protection locked="0"/>
    </xf>
    <xf numFmtId="0" fontId="9" fillId="35" borderId="6" xfId="0" applyFont="1" applyFill="1" applyBorder="1" applyAlignment="1" applyProtection="1">
      <alignment horizontal="center" vertical="center" wrapText="1"/>
      <protection locked="0"/>
    </xf>
    <xf numFmtId="0" fontId="9" fillId="35" borderId="4" xfId="0" applyFont="1" applyFill="1" applyBorder="1" applyAlignment="1" applyProtection="1">
      <alignment horizontal="center" vertical="center" wrapText="1"/>
      <protection locked="0"/>
    </xf>
    <xf numFmtId="0" fontId="9" fillId="35" borderId="10" xfId="0" applyFont="1" applyFill="1" applyBorder="1" applyAlignment="1" applyProtection="1">
      <alignment horizontal="center" vertical="center" wrapText="1"/>
      <protection locked="0"/>
    </xf>
    <xf numFmtId="0" fontId="9" fillId="35" borderId="8" xfId="0" applyFont="1" applyFill="1" applyBorder="1" applyAlignment="1" applyProtection="1">
      <alignment horizontal="center" vertical="center" wrapText="1"/>
      <protection locked="0"/>
    </xf>
    <xf numFmtId="0" fontId="9" fillId="35" borderId="11" xfId="0" applyFont="1" applyFill="1" applyBorder="1" applyAlignment="1" applyProtection="1">
      <alignment horizontal="center" vertical="center" wrapText="1"/>
      <protection locked="0"/>
    </xf>
    <xf numFmtId="0" fontId="9" fillId="11" borderId="14" xfId="0" applyFont="1" applyFill="1" applyBorder="1" applyAlignment="1">
      <alignment horizontal="center" vertical="center" wrapText="1"/>
    </xf>
    <xf numFmtId="0" fontId="7" fillId="0" borderId="8" xfId="0" applyFont="1" applyBorder="1" applyAlignment="1">
      <alignment vertical="center" wrapText="1"/>
    </xf>
    <xf numFmtId="0" fontId="7" fillId="0" borderId="13" xfId="0" applyFont="1" applyBorder="1" applyAlignment="1">
      <alignment vertical="center" wrapText="1"/>
    </xf>
    <xf numFmtId="0" fontId="9" fillId="35" borderId="5" xfId="0" applyFont="1" applyFill="1" applyBorder="1" applyAlignment="1" applyProtection="1">
      <alignment horizontal="center" vertical="center" wrapText="1"/>
    </xf>
    <xf numFmtId="0" fontId="9" fillId="35" borderId="6" xfId="0" applyFont="1" applyFill="1" applyBorder="1" applyAlignment="1" applyProtection="1">
      <alignment horizontal="center" vertical="center" wrapText="1"/>
    </xf>
    <xf numFmtId="0" fontId="9" fillId="35" borderId="4" xfId="0" applyFont="1" applyFill="1" applyBorder="1" applyAlignment="1" applyProtection="1">
      <alignment horizontal="center" vertical="center" wrapText="1"/>
    </xf>
    <xf numFmtId="0" fontId="2" fillId="9" borderId="5" xfId="0" applyFont="1" applyFill="1" applyBorder="1" applyAlignment="1" applyProtection="1">
      <alignment horizontal="center" vertical="center" wrapText="1"/>
    </xf>
    <xf numFmtId="0" fontId="2" fillId="9" borderId="6" xfId="0" applyFont="1" applyFill="1" applyBorder="1" applyAlignment="1" applyProtection="1">
      <alignment horizontal="center" vertical="center" wrapText="1"/>
    </xf>
    <xf numFmtId="0" fontId="2" fillId="9" borderId="4" xfId="0" applyFont="1" applyFill="1" applyBorder="1" applyAlignment="1" applyProtection="1">
      <alignment horizontal="center" vertical="center" wrapText="1"/>
    </xf>
    <xf numFmtId="0" fontId="3" fillId="31" borderId="4" xfId="0" applyFont="1" applyFill="1" applyBorder="1" applyAlignment="1" applyProtection="1">
      <alignment horizontal="center" vertical="top"/>
    </xf>
    <xf numFmtId="0" fontId="18" fillId="0" borderId="0" xfId="0" applyFont="1" applyAlignment="1" applyProtection="1">
      <alignment horizontal="center" vertical="center"/>
    </xf>
    <xf numFmtId="0" fontId="18" fillId="0" borderId="0" xfId="0" applyFont="1" applyAlignment="1" applyProtection="1">
      <alignment horizontal="center" vertical="top" wrapText="1"/>
    </xf>
    <xf numFmtId="0" fontId="25" fillId="0" borderId="0" xfId="0" applyFont="1" applyAlignment="1" applyProtection="1">
      <alignment horizontal="center" vertical="top" wrapText="1"/>
    </xf>
    <xf numFmtId="0" fontId="3" fillId="2" borderId="1"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4" borderId="1" xfId="0" applyFont="1" applyFill="1" applyBorder="1" applyAlignment="1" applyProtection="1">
      <alignment horizontal="center" vertical="center"/>
    </xf>
  </cellXfs>
  <cellStyles count="14">
    <cellStyle name="Bueno" xfId="3" builtinId="26"/>
    <cellStyle name="Incorrecto" xfId="5" builtinId="27"/>
    <cellStyle name="Moneda 2" xfId="9"/>
    <cellStyle name="Moneda 2 2" xfId="11"/>
    <cellStyle name="Moneda 2 2 2" xfId="13"/>
    <cellStyle name="Moneda 2 3" xfId="12"/>
    <cellStyle name="Neutral" xfId="6" builtinId="28"/>
    <cellStyle name="Normal" xfId="0" builtinId="0"/>
    <cellStyle name="Normal 2" xfId="4"/>
    <cellStyle name="Normal 3" xfId="8"/>
    <cellStyle name="Normal 3 2" xfId="10"/>
    <cellStyle name="Normal 7" xfId="2"/>
    <cellStyle name="Porcentaje" xfId="1" builtinId="5"/>
    <cellStyle name="Porcentaje 2" xfId="7"/>
  </cellStyles>
  <dxfs count="3">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F49A9A"/>
      <color rgb="FFAAE4E1"/>
      <color rgb="FFFACECE"/>
      <color rgb="FFF28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D709"/>
  <sheetViews>
    <sheetView tabSelected="1" zoomScaleNormal="100" workbookViewId="0">
      <pane ySplit="3" topLeftCell="A4" activePane="bottomLeft" state="frozen"/>
      <selection pane="bottomLeft" activeCell="A2" sqref="A2"/>
    </sheetView>
  </sheetViews>
  <sheetFormatPr baseColWidth="10" defaultColWidth="10.7109375" defaultRowHeight="30" customHeight="1" x14ac:dyDescent="0.25"/>
  <cols>
    <col min="1" max="1" width="10.85546875" style="16" bestFit="1" customWidth="1"/>
    <col min="2" max="2" width="10.7109375" style="16"/>
    <col min="3" max="3" width="15.85546875" style="16" customWidth="1"/>
    <col min="4" max="4" width="10.7109375" style="16" customWidth="1"/>
    <col min="5" max="5" width="68.140625" style="167" customWidth="1"/>
    <col min="6" max="6" width="14.85546875" style="16" bestFit="1" customWidth="1"/>
    <col min="7" max="7" width="21.42578125" style="16" customWidth="1"/>
    <col min="8" max="8" width="10.7109375" style="16" customWidth="1"/>
    <col min="9" max="9" width="14.28515625" style="16" customWidth="1"/>
    <col min="10" max="10" width="16.85546875" style="17" customWidth="1"/>
    <col min="11" max="11" width="10.7109375" style="16" customWidth="1"/>
    <col min="12" max="12" width="15.42578125" style="16" customWidth="1"/>
    <col min="13" max="13" width="28.5703125" style="17" customWidth="1"/>
    <col min="14" max="15" width="16.5703125" style="16" customWidth="1"/>
    <col min="16" max="16" width="18.28515625" style="17" customWidth="1"/>
    <col min="17" max="17" width="13.42578125" style="76" customWidth="1"/>
    <col min="18" max="18" width="17" style="16" customWidth="1"/>
    <col min="19" max="19" width="27.42578125" style="98" customWidth="1"/>
    <col min="20" max="20" width="10.7109375" style="6" customWidth="1"/>
    <col min="21" max="21" width="22.7109375" style="6" customWidth="1"/>
    <col min="22" max="22" width="35" style="105" customWidth="1"/>
    <col min="23" max="23" width="10.7109375" style="6" customWidth="1"/>
    <col min="24" max="24" width="27.28515625" style="6" customWidth="1"/>
    <col min="25" max="25" width="17.5703125" style="6" customWidth="1"/>
    <col min="26" max="26" width="15.28515625" style="16" bestFit="1" customWidth="1"/>
    <col min="27" max="27" width="30.85546875" style="16" bestFit="1" customWidth="1"/>
    <col min="28" max="28" width="17.5703125" style="16" bestFit="1" customWidth="1"/>
    <col min="29" max="29" width="18.7109375" style="16" bestFit="1" customWidth="1"/>
    <col min="30" max="30" width="24" style="16" customWidth="1"/>
    <col min="31" max="16384" width="10.7109375" style="6"/>
  </cols>
  <sheetData>
    <row r="1" spans="1:30" s="1" customFormat="1" ht="30" customHeight="1" x14ac:dyDescent="0.25">
      <c r="A1" s="573" t="s">
        <v>0</v>
      </c>
      <c r="B1" s="573"/>
      <c r="C1" s="573"/>
      <c r="D1" s="573"/>
      <c r="E1" s="574"/>
      <c r="F1" s="573"/>
      <c r="G1" s="573"/>
      <c r="H1" s="573"/>
      <c r="I1" s="573"/>
      <c r="J1" s="575"/>
      <c r="K1" s="573"/>
      <c r="L1" s="573"/>
      <c r="M1" s="575"/>
      <c r="N1" s="573"/>
      <c r="O1" s="573"/>
      <c r="P1" s="575"/>
      <c r="Q1" s="58"/>
      <c r="R1" s="9"/>
      <c r="S1" s="348"/>
      <c r="T1" s="102"/>
      <c r="U1" s="102"/>
      <c r="V1" s="127"/>
      <c r="Z1" s="91"/>
      <c r="AA1" s="91"/>
      <c r="AB1" s="91"/>
      <c r="AC1" s="91"/>
      <c r="AD1" s="91"/>
    </row>
    <row r="2" spans="1:30" ht="30" customHeight="1" x14ac:dyDescent="0.25">
      <c r="H2" s="576" t="s">
        <v>1</v>
      </c>
      <c r="I2" s="576"/>
      <c r="J2" s="577"/>
      <c r="K2" s="578" t="s">
        <v>2</v>
      </c>
      <c r="L2" s="579"/>
      <c r="M2" s="580"/>
      <c r="N2" s="581" t="s">
        <v>3</v>
      </c>
      <c r="O2" s="582"/>
      <c r="P2" s="583"/>
      <c r="Q2" s="570" t="s">
        <v>3045</v>
      </c>
      <c r="R2" s="571"/>
      <c r="S2" s="572"/>
      <c r="T2" s="584" t="s">
        <v>3046</v>
      </c>
      <c r="U2" s="585"/>
      <c r="V2" s="586"/>
      <c r="W2" s="567" t="s">
        <v>3337</v>
      </c>
      <c r="X2" s="568"/>
      <c r="Y2" s="569"/>
      <c r="Z2" s="566" t="s">
        <v>3338</v>
      </c>
      <c r="AA2" s="566"/>
      <c r="AB2" s="566"/>
      <c r="AC2" s="566"/>
      <c r="AD2" s="566"/>
    </row>
    <row r="3" spans="1:30" s="56" customFormat="1" ht="30" customHeight="1" x14ac:dyDescent="0.25">
      <c r="A3" s="4" t="s">
        <v>4</v>
      </c>
      <c r="B3" s="4" t="s">
        <v>5</v>
      </c>
      <c r="C3" s="4" t="s">
        <v>6</v>
      </c>
      <c r="D3" s="4" t="s">
        <v>7</v>
      </c>
      <c r="E3" s="4" t="s">
        <v>8</v>
      </c>
      <c r="F3" s="4" t="s">
        <v>9</v>
      </c>
      <c r="G3" s="4" t="s">
        <v>10</v>
      </c>
      <c r="H3" s="4" t="s">
        <v>11</v>
      </c>
      <c r="I3" s="4" t="s">
        <v>12</v>
      </c>
      <c r="J3" s="530" t="s">
        <v>13</v>
      </c>
      <c r="K3" s="4" t="s">
        <v>11</v>
      </c>
      <c r="L3" s="4" t="s">
        <v>12</v>
      </c>
      <c r="M3" s="531" t="s">
        <v>13</v>
      </c>
      <c r="N3" s="4" t="s">
        <v>11</v>
      </c>
      <c r="O3" s="4" t="s">
        <v>12</v>
      </c>
      <c r="P3" s="532" t="s">
        <v>13</v>
      </c>
      <c r="Q3" s="4" t="s">
        <v>11</v>
      </c>
      <c r="R3" s="4" t="s">
        <v>12</v>
      </c>
      <c r="S3" s="533" t="s">
        <v>13</v>
      </c>
      <c r="T3" s="4" t="s">
        <v>11</v>
      </c>
      <c r="U3" s="4" t="s">
        <v>12</v>
      </c>
      <c r="V3" s="182" t="s">
        <v>13</v>
      </c>
      <c r="W3" s="4" t="s">
        <v>11</v>
      </c>
      <c r="X3" s="4" t="s">
        <v>12</v>
      </c>
      <c r="Y3" s="5" t="s">
        <v>13</v>
      </c>
      <c r="Z3" s="55" t="s">
        <v>11</v>
      </c>
      <c r="AA3" s="55" t="s">
        <v>12</v>
      </c>
      <c r="AB3" s="55" t="s">
        <v>3339</v>
      </c>
      <c r="AC3" s="55" t="s">
        <v>3340</v>
      </c>
      <c r="AD3" s="55" t="s">
        <v>3341</v>
      </c>
    </row>
    <row r="4" spans="1:30" ht="15.75" hidden="1" customHeight="1" x14ac:dyDescent="0.25">
      <c r="A4" s="16">
        <v>1</v>
      </c>
      <c r="B4" s="16" t="s">
        <v>14</v>
      </c>
      <c r="C4" s="16" t="s">
        <v>15</v>
      </c>
      <c r="D4" s="16" t="s">
        <v>16</v>
      </c>
      <c r="E4" s="17" t="s">
        <v>17</v>
      </c>
      <c r="F4" s="18">
        <v>1</v>
      </c>
      <c r="G4" s="16" t="s">
        <v>18</v>
      </c>
      <c r="H4" s="31">
        <v>57</v>
      </c>
      <c r="I4" s="31">
        <v>57</v>
      </c>
      <c r="J4" s="37"/>
      <c r="K4" s="16">
        <v>35</v>
      </c>
      <c r="L4" s="16">
        <v>35</v>
      </c>
      <c r="M4" s="34"/>
      <c r="N4" s="16">
        <v>88</v>
      </c>
      <c r="O4" s="16">
        <v>88</v>
      </c>
      <c r="P4" s="35"/>
      <c r="Q4" s="16">
        <v>42</v>
      </c>
      <c r="R4" s="16">
        <v>42</v>
      </c>
      <c r="S4" s="159"/>
      <c r="T4" s="97">
        <v>439</v>
      </c>
      <c r="U4" s="97">
        <v>439</v>
      </c>
      <c r="V4" s="152"/>
      <c r="Z4" s="16">
        <f>H4+K4+N4+Q4+T4+W4</f>
        <v>661</v>
      </c>
      <c r="AA4" s="16">
        <f>I4+L4+O4+R4+U4+X4</f>
        <v>661</v>
      </c>
      <c r="AB4" s="38">
        <f>Z4/AA4</f>
        <v>1</v>
      </c>
      <c r="AC4" s="38">
        <f>+AB4/F4</f>
        <v>1</v>
      </c>
    </row>
    <row r="5" spans="1:30" ht="15.75" hidden="1" customHeight="1" x14ac:dyDescent="0.25">
      <c r="A5" s="16">
        <v>2</v>
      </c>
      <c r="B5" s="16" t="s">
        <v>14</v>
      </c>
      <c r="C5" s="16" t="s">
        <v>15</v>
      </c>
      <c r="D5" s="16" t="s">
        <v>16</v>
      </c>
      <c r="E5" s="17" t="s">
        <v>19</v>
      </c>
      <c r="F5" s="18">
        <v>1</v>
      </c>
      <c r="G5" s="16" t="s">
        <v>18</v>
      </c>
      <c r="H5" s="31">
        <v>22</v>
      </c>
      <c r="I5" s="31">
        <v>22</v>
      </c>
      <c r="J5" s="37"/>
      <c r="K5" s="16">
        <v>19</v>
      </c>
      <c r="L5" s="16">
        <v>19</v>
      </c>
      <c r="M5" s="34"/>
      <c r="N5" s="16">
        <v>22</v>
      </c>
      <c r="O5" s="16">
        <v>22</v>
      </c>
      <c r="P5" s="35"/>
      <c r="Q5" s="16">
        <v>23</v>
      </c>
      <c r="R5" s="16">
        <v>23</v>
      </c>
      <c r="S5" s="159"/>
      <c r="T5" s="97">
        <v>24</v>
      </c>
      <c r="U5" s="97">
        <v>24</v>
      </c>
      <c r="V5" s="152"/>
      <c r="Z5" s="16">
        <f t="shared" ref="Z5:Z6" si="0">H5+K5+N5+Q5+T5+W5</f>
        <v>110</v>
      </c>
      <c r="AA5" s="16">
        <f t="shared" ref="AA5:AA6" si="1">I5+L5+O5+R5+U5+X5</f>
        <v>110</v>
      </c>
      <c r="AB5" s="38">
        <f t="shared" ref="AB5:AB6" si="2">Z5/AA5</f>
        <v>1</v>
      </c>
      <c r="AC5" s="38">
        <f t="shared" ref="AC5:AC6" si="3">+AB5/F5</f>
        <v>1</v>
      </c>
    </row>
    <row r="6" spans="1:30" ht="15.75" hidden="1" customHeight="1" x14ac:dyDescent="0.25">
      <c r="A6" s="16">
        <v>3</v>
      </c>
      <c r="B6" s="16" t="s">
        <v>14</v>
      </c>
      <c r="C6" s="16" t="s">
        <v>15</v>
      </c>
      <c r="D6" s="16" t="s">
        <v>16</v>
      </c>
      <c r="E6" s="17" t="s">
        <v>20</v>
      </c>
      <c r="F6" s="18">
        <v>1</v>
      </c>
      <c r="G6" s="16" t="s">
        <v>18</v>
      </c>
      <c r="H6" s="31">
        <v>57</v>
      </c>
      <c r="I6" s="31">
        <v>57</v>
      </c>
      <c r="J6" s="37"/>
      <c r="K6" s="16">
        <v>35</v>
      </c>
      <c r="L6" s="16">
        <v>35</v>
      </c>
      <c r="M6" s="34"/>
      <c r="N6" s="16">
        <v>88</v>
      </c>
      <c r="O6" s="16">
        <v>88</v>
      </c>
      <c r="P6" s="35"/>
      <c r="Q6" s="16">
        <v>42</v>
      </c>
      <c r="R6" s="16">
        <v>42</v>
      </c>
      <c r="S6" s="159"/>
      <c r="T6" s="97">
        <v>82</v>
      </c>
      <c r="U6" s="97">
        <v>82</v>
      </c>
      <c r="V6" s="152"/>
      <c r="Z6" s="16">
        <f t="shared" si="0"/>
        <v>304</v>
      </c>
      <c r="AA6" s="16">
        <f t="shared" si="1"/>
        <v>304</v>
      </c>
      <c r="AB6" s="38">
        <f t="shared" si="2"/>
        <v>1</v>
      </c>
      <c r="AC6" s="38">
        <f t="shared" si="3"/>
        <v>1</v>
      </c>
    </row>
    <row r="7" spans="1:30" ht="15.75" hidden="1" customHeight="1" x14ac:dyDescent="0.25">
      <c r="A7" s="16">
        <v>4</v>
      </c>
      <c r="B7" s="16" t="s">
        <v>14</v>
      </c>
      <c r="C7" s="16" t="s">
        <v>21</v>
      </c>
      <c r="D7" s="16" t="s">
        <v>16</v>
      </c>
      <c r="E7" s="17" t="s">
        <v>22</v>
      </c>
      <c r="F7" s="16">
        <v>24</v>
      </c>
      <c r="G7" s="16" t="s">
        <v>23</v>
      </c>
      <c r="H7" s="16">
        <v>2</v>
      </c>
      <c r="I7" s="21">
        <v>2</v>
      </c>
      <c r="J7" s="37"/>
      <c r="K7" s="16">
        <v>2</v>
      </c>
      <c r="L7" s="21">
        <v>2</v>
      </c>
      <c r="M7" s="34"/>
      <c r="N7" s="16">
        <v>2</v>
      </c>
      <c r="O7" s="21">
        <v>2</v>
      </c>
      <c r="P7" s="35"/>
      <c r="Q7" s="16">
        <v>2</v>
      </c>
      <c r="R7" s="16">
        <v>2</v>
      </c>
      <c r="S7" s="159"/>
      <c r="T7" s="97">
        <v>2</v>
      </c>
      <c r="U7" s="97">
        <v>2</v>
      </c>
      <c r="V7" s="152"/>
      <c r="Z7" s="16">
        <f t="shared" ref="Z7:AA11" si="4">H7+K7+N7+Q7+T7+W7</f>
        <v>10</v>
      </c>
      <c r="AA7" s="16">
        <f t="shared" si="4"/>
        <v>10</v>
      </c>
      <c r="AB7" s="42">
        <f>+Z7/AA7</f>
        <v>1</v>
      </c>
      <c r="AC7" s="42">
        <f>+Z7/F7</f>
        <v>0.41666666666666669</v>
      </c>
    </row>
    <row r="8" spans="1:30" ht="15.75" hidden="1" customHeight="1" x14ac:dyDescent="0.25">
      <c r="A8" s="16">
        <v>5</v>
      </c>
      <c r="B8" s="16" t="s">
        <v>14</v>
      </c>
      <c r="C8" s="16" t="s">
        <v>21</v>
      </c>
      <c r="D8" s="16" t="s">
        <v>16</v>
      </c>
      <c r="E8" s="17" t="s">
        <v>24</v>
      </c>
      <c r="F8" s="18">
        <v>1</v>
      </c>
      <c r="G8" s="16" t="s">
        <v>18</v>
      </c>
      <c r="H8" s="16">
        <v>1</v>
      </c>
      <c r="I8" s="16">
        <v>1</v>
      </c>
      <c r="J8" s="37"/>
      <c r="K8" s="16">
        <v>0</v>
      </c>
      <c r="L8" s="16">
        <v>0</v>
      </c>
      <c r="M8" s="34"/>
      <c r="N8" s="16">
        <v>1</v>
      </c>
      <c r="O8" s="16">
        <v>1</v>
      </c>
      <c r="P8" s="35"/>
      <c r="Q8" s="16">
        <v>0</v>
      </c>
      <c r="R8" s="16">
        <v>0</v>
      </c>
      <c r="S8" s="159"/>
      <c r="T8" s="97">
        <v>0</v>
      </c>
      <c r="U8" s="97">
        <v>0</v>
      </c>
      <c r="V8" s="152"/>
      <c r="Z8" s="16">
        <f t="shared" si="4"/>
        <v>2</v>
      </c>
      <c r="AA8" s="16">
        <f t="shared" si="4"/>
        <v>2</v>
      </c>
      <c r="AB8" s="38">
        <f>Z8/AA8</f>
        <v>1</v>
      </c>
      <c r="AC8" s="38">
        <f>+AB8/F8</f>
        <v>1</v>
      </c>
    </row>
    <row r="9" spans="1:30" ht="15.75" hidden="1" customHeight="1" x14ac:dyDescent="0.25">
      <c r="A9" s="16">
        <v>6</v>
      </c>
      <c r="B9" s="16" t="s">
        <v>14</v>
      </c>
      <c r="C9" s="16" t="s">
        <v>21</v>
      </c>
      <c r="D9" s="16" t="s">
        <v>16</v>
      </c>
      <c r="E9" s="17" t="s">
        <v>25</v>
      </c>
      <c r="F9" s="39">
        <v>1</v>
      </c>
      <c r="G9" s="36" t="s">
        <v>18</v>
      </c>
      <c r="H9" s="21">
        <v>1</v>
      </c>
      <c r="I9" s="21">
        <v>1</v>
      </c>
      <c r="J9" s="37" t="s">
        <v>3044</v>
      </c>
      <c r="K9" s="21">
        <v>0</v>
      </c>
      <c r="L9" s="21">
        <v>0</v>
      </c>
      <c r="M9" s="33" t="s">
        <v>26</v>
      </c>
      <c r="N9" s="16">
        <v>0</v>
      </c>
      <c r="O9" s="21">
        <v>1</v>
      </c>
      <c r="P9" s="35"/>
      <c r="Q9" s="16">
        <v>0</v>
      </c>
      <c r="R9" s="16">
        <v>0</v>
      </c>
      <c r="S9" s="159"/>
      <c r="T9" s="97">
        <v>1</v>
      </c>
      <c r="U9" s="97">
        <v>1</v>
      </c>
      <c r="V9" s="152"/>
      <c r="Z9" s="16">
        <f t="shared" si="4"/>
        <v>2</v>
      </c>
      <c r="AA9" s="16">
        <f t="shared" si="4"/>
        <v>3</v>
      </c>
      <c r="AB9" s="42">
        <f>+Z9/AA9</f>
        <v>0.66666666666666663</v>
      </c>
      <c r="AC9" s="42">
        <f>+Z9/F9</f>
        <v>2</v>
      </c>
    </row>
    <row r="10" spans="1:30" ht="15.75" hidden="1" customHeight="1" x14ac:dyDescent="0.25">
      <c r="A10" s="16">
        <v>7</v>
      </c>
      <c r="B10" s="16" t="s">
        <v>14</v>
      </c>
      <c r="C10" s="16" t="s">
        <v>21</v>
      </c>
      <c r="D10" s="16" t="s">
        <v>16</v>
      </c>
      <c r="E10" s="17" t="s">
        <v>27</v>
      </c>
      <c r="F10" s="18">
        <v>1</v>
      </c>
      <c r="G10" s="16" t="s">
        <v>18</v>
      </c>
      <c r="H10" s="16">
        <v>25</v>
      </c>
      <c r="I10" s="16">
        <v>25</v>
      </c>
      <c r="J10" s="37"/>
      <c r="K10" s="16">
        <v>16</v>
      </c>
      <c r="L10" s="16">
        <v>16</v>
      </c>
      <c r="M10" s="34"/>
      <c r="N10" s="16">
        <v>1</v>
      </c>
      <c r="O10" s="16">
        <v>1</v>
      </c>
      <c r="P10" s="35"/>
      <c r="Q10" s="16">
        <v>13</v>
      </c>
      <c r="R10" s="16">
        <v>13</v>
      </c>
      <c r="S10" s="159"/>
      <c r="T10" s="97">
        <v>44</v>
      </c>
      <c r="U10" s="97">
        <v>44</v>
      </c>
      <c r="V10" s="152"/>
      <c r="Z10" s="16">
        <f t="shared" si="4"/>
        <v>99</v>
      </c>
      <c r="AA10" s="16">
        <f t="shared" si="4"/>
        <v>99</v>
      </c>
      <c r="AB10" s="38">
        <f>Z10/AA10</f>
        <v>1</v>
      </c>
      <c r="AC10" s="38">
        <f>+AB10/F10</f>
        <v>1</v>
      </c>
    </row>
    <row r="11" spans="1:30" ht="15.75" hidden="1" customHeight="1" x14ac:dyDescent="0.25">
      <c r="A11" s="16">
        <v>8</v>
      </c>
      <c r="B11" s="16" t="s">
        <v>14</v>
      </c>
      <c r="C11" s="16" t="s">
        <v>21</v>
      </c>
      <c r="D11" s="16" t="s">
        <v>16</v>
      </c>
      <c r="E11" s="17" t="s">
        <v>28</v>
      </c>
      <c r="F11" s="16">
        <v>12</v>
      </c>
      <c r="G11" s="16" t="s">
        <v>29</v>
      </c>
      <c r="H11" s="16">
        <v>1</v>
      </c>
      <c r="I11" s="21">
        <v>1</v>
      </c>
      <c r="J11" s="37"/>
      <c r="K11" s="16">
        <v>1</v>
      </c>
      <c r="L11" s="21">
        <v>1</v>
      </c>
      <c r="M11" s="34"/>
      <c r="N11" s="16">
        <v>1</v>
      </c>
      <c r="O11" s="21">
        <v>1</v>
      </c>
      <c r="P11" s="35"/>
      <c r="Q11" s="16">
        <v>1</v>
      </c>
      <c r="R11" s="16">
        <v>1</v>
      </c>
      <c r="S11" s="159"/>
      <c r="T11" s="97">
        <v>1</v>
      </c>
      <c r="U11" s="97">
        <v>1</v>
      </c>
      <c r="V11" s="152"/>
      <c r="Z11" s="16">
        <f t="shared" si="4"/>
        <v>5</v>
      </c>
      <c r="AA11" s="16">
        <f t="shared" si="4"/>
        <v>5</v>
      </c>
      <c r="AB11" s="42">
        <f>+Z11/AA11</f>
        <v>1</v>
      </c>
      <c r="AC11" s="42">
        <f>+Z11/F11</f>
        <v>0.41666666666666669</v>
      </c>
    </row>
    <row r="12" spans="1:30" ht="15.75" hidden="1" customHeight="1" x14ac:dyDescent="0.25">
      <c r="A12" s="16">
        <v>9</v>
      </c>
      <c r="B12" s="16" t="s">
        <v>14</v>
      </c>
      <c r="C12" s="16" t="s">
        <v>21</v>
      </c>
      <c r="D12" s="16" t="s">
        <v>16</v>
      </c>
      <c r="E12" s="17" t="s">
        <v>30</v>
      </c>
      <c r="F12" s="18">
        <v>1</v>
      </c>
      <c r="G12" s="16" t="s">
        <v>18</v>
      </c>
      <c r="H12" s="16">
        <v>1</v>
      </c>
      <c r="I12" s="16">
        <v>1</v>
      </c>
      <c r="J12" s="37"/>
      <c r="K12" s="16">
        <v>1</v>
      </c>
      <c r="L12" s="16">
        <v>1</v>
      </c>
      <c r="M12" s="34"/>
      <c r="N12" s="16">
        <v>1</v>
      </c>
      <c r="O12" s="16">
        <v>1</v>
      </c>
      <c r="P12" s="35"/>
      <c r="Q12" s="16">
        <v>0</v>
      </c>
      <c r="R12" s="16">
        <v>0</v>
      </c>
      <c r="S12" s="159"/>
      <c r="T12" s="97">
        <v>3</v>
      </c>
      <c r="U12" s="97">
        <v>3</v>
      </c>
      <c r="V12" s="152"/>
      <c r="Z12" s="16">
        <f t="shared" ref="Z12:Z15" si="5">H12+K12+N12+Q12+T12+W12</f>
        <v>6</v>
      </c>
      <c r="AA12" s="16">
        <f t="shared" ref="AA12:AA15" si="6">I12+L12+O12+R12+U12+X12</f>
        <v>6</v>
      </c>
      <c r="AB12" s="38">
        <f t="shared" ref="AB12:AB15" si="7">Z12/AA12</f>
        <v>1</v>
      </c>
      <c r="AC12" s="38">
        <f t="shared" ref="AC12:AC15" si="8">+AB12/F12</f>
        <v>1</v>
      </c>
    </row>
    <row r="13" spans="1:30" ht="15.75" hidden="1" customHeight="1" x14ac:dyDescent="0.25">
      <c r="A13" s="16">
        <v>10</v>
      </c>
      <c r="B13" s="16" t="s">
        <v>14</v>
      </c>
      <c r="C13" s="16" t="s">
        <v>21</v>
      </c>
      <c r="D13" s="16" t="s">
        <v>16</v>
      </c>
      <c r="E13" s="17" t="s">
        <v>31</v>
      </c>
      <c r="F13" s="18">
        <v>1</v>
      </c>
      <c r="G13" s="16" t="s">
        <v>18</v>
      </c>
      <c r="H13" s="16">
        <v>1</v>
      </c>
      <c r="I13" s="16">
        <v>1</v>
      </c>
      <c r="J13" s="37"/>
      <c r="K13" s="16">
        <v>10</v>
      </c>
      <c r="L13" s="16">
        <v>10</v>
      </c>
      <c r="M13" s="34"/>
      <c r="N13" s="16">
        <v>2</v>
      </c>
      <c r="O13" s="16">
        <v>2</v>
      </c>
      <c r="P13" s="35"/>
      <c r="Q13" s="16">
        <v>4</v>
      </c>
      <c r="R13" s="16">
        <v>4</v>
      </c>
      <c r="S13" s="159"/>
      <c r="T13" s="97">
        <v>13</v>
      </c>
      <c r="U13" s="97">
        <v>13</v>
      </c>
      <c r="V13" s="152"/>
      <c r="Z13" s="16">
        <f t="shared" si="5"/>
        <v>30</v>
      </c>
      <c r="AA13" s="16">
        <f t="shared" si="6"/>
        <v>30</v>
      </c>
      <c r="AB13" s="38">
        <f t="shared" si="7"/>
        <v>1</v>
      </c>
      <c r="AC13" s="38">
        <f t="shared" si="8"/>
        <v>1</v>
      </c>
    </row>
    <row r="14" spans="1:30" ht="15.75" hidden="1" customHeight="1" x14ac:dyDescent="0.25">
      <c r="A14" s="16">
        <v>11</v>
      </c>
      <c r="B14" s="16" t="s">
        <v>14</v>
      </c>
      <c r="C14" s="16" t="s">
        <v>21</v>
      </c>
      <c r="D14" s="16" t="s">
        <v>16</v>
      </c>
      <c r="E14" s="17" t="s">
        <v>32</v>
      </c>
      <c r="F14" s="18">
        <v>1</v>
      </c>
      <c r="G14" s="16" t="s">
        <v>18</v>
      </c>
      <c r="H14" s="16">
        <v>12</v>
      </c>
      <c r="I14" s="16">
        <v>12</v>
      </c>
      <c r="J14" s="37"/>
      <c r="K14" s="16">
        <v>9</v>
      </c>
      <c r="L14" s="16">
        <v>9</v>
      </c>
      <c r="M14" s="34"/>
      <c r="N14" s="16">
        <v>1</v>
      </c>
      <c r="O14" s="16">
        <v>1</v>
      </c>
      <c r="P14" s="35"/>
      <c r="Q14" s="16">
        <v>8</v>
      </c>
      <c r="R14" s="16">
        <v>8</v>
      </c>
      <c r="S14" s="159"/>
      <c r="T14" s="104">
        <v>12</v>
      </c>
      <c r="U14" s="104">
        <v>12</v>
      </c>
      <c r="V14" s="152"/>
      <c r="Z14" s="16">
        <f t="shared" si="5"/>
        <v>42</v>
      </c>
      <c r="AA14" s="16">
        <f t="shared" si="6"/>
        <v>42</v>
      </c>
      <c r="AB14" s="38">
        <f t="shared" si="7"/>
        <v>1</v>
      </c>
      <c r="AC14" s="38">
        <f t="shared" si="8"/>
        <v>1</v>
      </c>
    </row>
    <row r="15" spans="1:30" ht="15.75" hidden="1" customHeight="1" x14ac:dyDescent="0.25">
      <c r="A15" s="16">
        <v>12</v>
      </c>
      <c r="B15" s="16" t="s">
        <v>14</v>
      </c>
      <c r="C15" s="16" t="s">
        <v>21</v>
      </c>
      <c r="D15" s="16" t="s">
        <v>16</v>
      </c>
      <c r="E15" s="17" t="s">
        <v>33</v>
      </c>
      <c r="F15" s="18">
        <v>1</v>
      </c>
      <c r="G15" s="16" t="s">
        <v>18</v>
      </c>
      <c r="H15" s="16">
        <v>17</v>
      </c>
      <c r="I15" s="16">
        <v>17</v>
      </c>
      <c r="J15" s="37"/>
      <c r="K15" s="16">
        <v>11</v>
      </c>
      <c r="L15" s="16">
        <v>11</v>
      </c>
      <c r="M15" s="34"/>
      <c r="N15" s="16">
        <v>12</v>
      </c>
      <c r="O15" s="16">
        <v>12</v>
      </c>
      <c r="P15" s="35"/>
      <c r="Q15" s="16">
        <v>7</v>
      </c>
      <c r="R15" s="16">
        <v>7</v>
      </c>
      <c r="S15" s="159"/>
      <c r="T15" s="104">
        <v>34</v>
      </c>
      <c r="U15" s="104">
        <v>34</v>
      </c>
      <c r="V15" s="152"/>
      <c r="Z15" s="16">
        <f t="shared" si="5"/>
        <v>81</v>
      </c>
      <c r="AA15" s="16">
        <f t="shared" si="6"/>
        <v>81</v>
      </c>
      <c r="AB15" s="38">
        <f t="shared" si="7"/>
        <v>1</v>
      </c>
      <c r="AC15" s="38">
        <f t="shared" si="8"/>
        <v>1</v>
      </c>
    </row>
    <row r="16" spans="1:30" ht="15.75" hidden="1" customHeight="1" x14ac:dyDescent="0.25">
      <c r="A16" s="16">
        <v>13</v>
      </c>
      <c r="B16" s="16" t="s">
        <v>14</v>
      </c>
      <c r="C16" s="16" t="s">
        <v>21</v>
      </c>
      <c r="D16" s="16" t="s">
        <v>16</v>
      </c>
      <c r="E16" s="17" t="s">
        <v>34</v>
      </c>
      <c r="F16" s="16">
        <v>32</v>
      </c>
      <c r="G16" s="16" t="s">
        <v>35</v>
      </c>
      <c r="H16" s="36">
        <v>4</v>
      </c>
      <c r="I16" s="21">
        <v>2</v>
      </c>
      <c r="J16" s="37"/>
      <c r="K16" s="16">
        <v>2</v>
      </c>
      <c r="L16" s="21">
        <v>2</v>
      </c>
      <c r="M16" s="34"/>
      <c r="N16" s="16">
        <v>26</v>
      </c>
      <c r="O16" s="21">
        <v>3</v>
      </c>
      <c r="P16" s="35"/>
      <c r="Q16" s="16">
        <v>2</v>
      </c>
      <c r="R16" s="16">
        <v>2</v>
      </c>
      <c r="S16" s="159"/>
      <c r="T16" s="104">
        <v>3</v>
      </c>
      <c r="U16" s="104">
        <v>3</v>
      </c>
      <c r="V16" s="152"/>
      <c r="Z16" s="16">
        <f>H16+K16+N16+Q16+T16+W16</f>
        <v>37</v>
      </c>
      <c r="AA16" s="16">
        <f>I16+L16+O16+R16+U16+X16</f>
        <v>12</v>
      </c>
      <c r="AB16" s="42">
        <f>+Z16/AA16</f>
        <v>3.0833333333333335</v>
      </c>
      <c r="AC16" s="42">
        <f>+Z16/F16</f>
        <v>1.15625</v>
      </c>
    </row>
    <row r="17" spans="1:29" ht="15.75" hidden="1" customHeight="1" x14ac:dyDescent="0.25">
      <c r="A17" s="16">
        <v>14</v>
      </c>
      <c r="B17" s="16" t="s">
        <v>14</v>
      </c>
      <c r="C17" s="16" t="s">
        <v>36</v>
      </c>
      <c r="D17" s="16" t="s">
        <v>16</v>
      </c>
      <c r="E17" s="17" t="s">
        <v>37</v>
      </c>
      <c r="F17" s="18">
        <v>1</v>
      </c>
      <c r="G17" s="16" t="s">
        <v>18</v>
      </c>
      <c r="H17" s="16">
        <v>219</v>
      </c>
      <c r="I17" s="16">
        <v>219</v>
      </c>
      <c r="J17" s="37"/>
      <c r="K17" s="16">
        <v>206</v>
      </c>
      <c r="L17" s="16">
        <v>206</v>
      </c>
      <c r="M17" s="34"/>
      <c r="N17" s="16">
        <v>116</v>
      </c>
      <c r="O17" s="16">
        <v>116</v>
      </c>
      <c r="P17" s="35"/>
      <c r="Q17" s="16">
        <v>53</v>
      </c>
      <c r="R17" s="16">
        <v>53</v>
      </c>
      <c r="S17" s="159"/>
      <c r="T17" s="57">
        <v>232</v>
      </c>
      <c r="U17" s="6">
        <v>232</v>
      </c>
      <c r="V17" s="152"/>
      <c r="Z17" s="16">
        <f t="shared" ref="Z17:Z29" si="9">H17+K17+N17+Q17+T17+W17</f>
        <v>826</v>
      </c>
      <c r="AA17" s="16">
        <f t="shared" ref="AA17:AA29" si="10">I17+L17+O17+R17+U17+X17</f>
        <v>826</v>
      </c>
      <c r="AB17" s="38">
        <f t="shared" ref="AB17:AB29" si="11">Z17/AA17</f>
        <v>1</v>
      </c>
      <c r="AC17" s="38">
        <f t="shared" ref="AC17:AC29" si="12">+AB17/F17</f>
        <v>1</v>
      </c>
    </row>
    <row r="18" spans="1:29" ht="15.75" hidden="1" customHeight="1" x14ac:dyDescent="0.25">
      <c r="A18" s="16">
        <v>15</v>
      </c>
      <c r="B18" s="16" t="s">
        <v>14</v>
      </c>
      <c r="C18" s="16" t="s">
        <v>36</v>
      </c>
      <c r="D18" s="16" t="s">
        <v>16</v>
      </c>
      <c r="E18" s="17" t="s">
        <v>38</v>
      </c>
      <c r="F18" s="18">
        <v>1</v>
      </c>
      <c r="G18" s="16" t="s">
        <v>18</v>
      </c>
      <c r="H18" s="16">
        <v>113</v>
      </c>
      <c r="I18" s="16">
        <v>113</v>
      </c>
      <c r="J18" s="37"/>
      <c r="K18" s="16">
        <v>116</v>
      </c>
      <c r="L18" s="16">
        <v>116</v>
      </c>
      <c r="M18" s="34"/>
      <c r="N18" s="16">
        <v>89</v>
      </c>
      <c r="O18" s="16">
        <v>89</v>
      </c>
      <c r="P18" s="35"/>
      <c r="Q18" s="16">
        <v>106</v>
      </c>
      <c r="R18" s="16">
        <v>106</v>
      </c>
      <c r="S18" s="159"/>
      <c r="T18" s="57">
        <v>76</v>
      </c>
      <c r="U18" s="6">
        <v>76</v>
      </c>
      <c r="V18" s="152"/>
      <c r="Z18" s="16">
        <f t="shared" si="9"/>
        <v>500</v>
      </c>
      <c r="AA18" s="16">
        <f t="shared" si="10"/>
        <v>500</v>
      </c>
      <c r="AB18" s="38">
        <f t="shared" si="11"/>
        <v>1</v>
      </c>
      <c r="AC18" s="38">
        <f t="shared" si="12"/>
        <v>1</v>
      </c>
    </row>
    <row r="19" spans="1:29" ht="15.75" hidden="1" customHeight="1" x14ac:dyDescent="0.25">
      <c r="A19" s="16">
        <v>16</v>
      </c>
      <c r="B19" s="16" t="s">
        <v>14</v>
      </c>
      <c r="C19" s="16" t="s">
        <v>36</v>
      </c>
      <c r="D19" s="16" t="s">
        <v>16</v>
      </c>
      <c r="E19" s="17" t="s">
        <v>39</v>
      </c>
      <c r="F19" s="18">
        <v>1</v>
      </c>
      <c r="G19" s="16" t="s">
        <v>18</v>
      </c>
      <c r="H19" s="16">
        <v>2.6110000000000002</v>
      </c>
      <c r="I19" s="16">
        <v>2.6110000000000002</v>
      </c>
      <c r="J19" s="37"/>
      <c r="K19" s="16">
        <v>3.7170000000000001</v>
      </c>
      <c r="L19" s="16">
        <v>3.7170000000000001</v>
      </c>
      <c r="M19" s="34"/>
      <c r="N19" s="16">
        <v>5.1550000000000002</v>
      </c>
      <c r="O19" s="16">
        <v>5.1550000000000002</v>
      </c>
      <c r="P19" s="35"/>
      <c r="Q19" s="40">
        <v>4216</v>
      </c>
      <c r="R19" s="40">
        <v>4216</v>
      </c>
      <c r="S19" s="159"/>
      <c r="T19" s="57">
        <v>3716</v>
      </c>
      <c r="U19" s="6">
        <v>3716</v>
      </c>
      <c r="V19" s="152"/>
      <c r="Z19" s="16">
        <f t="shared" si="9"/>
        <v>7943.4830000000002</v>
      </c>
      <c r="AA19" s="16">
        <f t="shared" si="10"/>
        <v>7943.4830000000002</v>
      </c>
      <c r="AB19" s="38">
        <f t="shared" si="11"/>
        <v>1</v>
      </c>
      <c r="AC19" s="38">
        <f t="shared" si="12"/>
        <v>1</v>
      </c>
    </row>
    <row r="20" spans="1:29" ht="15.75" hidden="1" customHeight="1" x14ac:dyDescent="0.25">
      <c r="A20" s="16">
        <v>17</v>
      </c>
      <c r="B20" s="16" t="s">
        <v>14</v>
      </c>
      <c r="C20" s="16" t="s">
        <v>36</v>
      </c>
      <c r="D20" s="16" t="s">
        <v>16</v>
      </c>
      <c r="E20" s="17" t="s">
        <v>40</v>
      </c>
      <c r="F20" s="18">
        <v>1</v>
      </c>
      <c r="G20" s="16" t="s">
        <v>18</v>
      </c>
      <c r="H20" s="16">
        <v>579</v>
      </c>
      <c r="I20" s="16">
        <v>579</v>
      </c>
      <c r="J20" s="37"/>
      <c r="K20" s="16">
        <v>531</v>
      </c>
      <c r="L20" s="16">
        <v>531</v>
      </c>
      <c r="M20" s="34"/>
      <c r="N20" s="16">
        <v>1064</v>
      </c>
      <c r="O20" s="16">
        <v>1064</v>
      </c>
      <c r="P20" s="35"/>
      <c r="Q20" s="16">
        <v>1142</v>
      </c>
      <c r="R20" s="16">
        <v>1142</v>
      </c>
      <c r="S20" s="159"/>
      <c r="T20" s="57">
        <v>1698</v>
      </c>
      <c r="U20" s="6">
        <v>1698</v>
      </c>
      <c r="V20" s="152"/>
      <c r="Z20" s="16">
        <f t="shared" si="9"/>
        <v>5014</v>
      </c>
      <c r="AA20" s="16">
        <f t="shared" si="10"/>
        <v>5014</v>
      </c>
      <c r="AB20" s="38">
        <f t="shared" si="11"/>
        <v>1</v>
      </c>
      <c r="AC20" s="38">
        <f t="shared" si="12"/>
        <v>1</v>
      </c>
    </row>
    <row r="21" spans="1:29" ht="15.75" hidden="1" customHeight="1" x14ac:dyDescent="0.25">
      <c r="A21" s="16">
        <v>18</v>
      </c>
      <c r="B21" s="16" t="s">
        <v>14</v>
      </c>
      <c r="C21" s="16" t="s">
        <v>36</v>
      </c>
      <c r="D21" s="16" t="s">
        <v>16</v>
      </c>
      <c r="E21" s="17" t="s">
        <v>41</v>
      </c>
      <c r="F21" s="18">
        <v>1</v>
      </c>
      <c r="G21" s="16" t="s">
        <v>18</v>
      </c>
      <c r="H21" s="16">
        <v>44</v>
      </c>
      <c r="I21" s="16">
        <v>44</v>
      </c>
      <c r="J21" s="37"/>
      <c r="K21" s="16">
        <v>29</v>
      </c>
      <c r="L21" s="16">
        <v>29</v>
      </c>
      <c r="M21" s="34"/>
      <c r="N21" s="16">
        <v>54</v>
      </c>
      <c r="O21" s="16">
        <v>54</v>
      </c>
      <c r="P21" s="35"/>
      <c r="Q21" s="16">
        <v>28</v>
      </c>
      <c r="R21" s="16">
        <v>28</v>
      </c>
      <c r="S21" s="159"/>
      <c r="T21" s="57">
        <v>27</v>
      </c>
      <c r="U21" s="6">
        <v>27</v>
      </c>
      <c r="V21" s="152"/>
      <c r="Z21" s="16">
        <f t="shared" si="9"/>
        <v>182</v>
      </c>
      <c r="AA21" s="16">
        <f t="shared" si="10"/>
        <v>182</v>
      </c>
      <c r="AB21" s="38">
        <f t="shared" si="11"/>
        <v>1</v>
      </c>
      <c r="AC21" s="38">
        <f t="shared" si="12"/>
        <v>1</v>
      </c>
    </row>
    <row r="22" spans="1:29" ht="15.75" hidden="1" customHeight="1" x14ac:dyDescent="0.25">
      <c r="A22" s="16">
        <v>19</v>
      </c>
      <c r="B22" s="16" t="s">
        <v>14</v>
      </c>
      <c r="C22" s="16" t="s">
        <v>42</v>
      </c>
      <c r="D22" s="16" t="s">
        <v>16</v>
      </c>
      <c r="E22" s="17" t="s">
        <v>43</v>
      </c>
      <c r="F22" s="18">
        <v>1</v>
      </c>
      <c r="G22" s="16" t="s">
        <v>18</v>
      </c>
      <c r="H22" s="16">
        <v>20</v>
      </c>
      <c r="I22" s="16">
        <v>20</v>
      </c>
      <c r="J22" s="37"/>
      <c r="K22" s="16">
        <v>20</v>
      </c>
      <c r="L22" s="16">
        <v>20</v>
      </c>
      <c r="M22" s="34"/>
      <c r="N22" s="16">
        <v>24</v>
      </c>
      <c r="O22" s="16">
        <v>24</v>
      </c>
      <c r="P22" s="35"/>
      <c r="Q22" s="16">
        <v>12</v>
      </c>
      <c r="R22" s="16">
        <v>12</v>
      </c>
      <c r="S22" s="59" t="s">
        <v>3047</v>
      </c>
      <c r="T22" s="57">
        <v>17</v>
      </c>
      <c r="U22" s="6">
        <v>17</v>
      </c>
      <c r="V22" s="111" t="s">
        <v>3047</v>
      </c>
      <c r="Z22" s="16">
        <f t="shared" si="9"/>
        <v>93</v>
      </c>
      <c r="AA22" s="16">
        <f t="shared" si="10"/>
        <v>93</v>
      </c>
      <c r="AB22" s="38">
        <f t="shared" si="11"/>
        <v>1</v>
      </c>
      <c r="AC22" s="38">
        <f t="shared" si="12"/>
        <v>1</v>
      </c>
    </row>
    <row r="23" spans="1:29" ht="15.75" hidden="1" customHeight="1" x14ac:dyDescent="0.25">
      <c r="A23" s="16">
        <v>20</v>
      </c>
      <c r="B23" s="16" t="s">
        <v>14</v>
      </c>
      <c r="C23" s="16" t="s">
        <v>42</v>
      </c>
      <c r="D23" s="16" t="s">
        <v>16</v>
      </c>
      <c r="E23" s="17" t="s">
        <v>44</v>
      </c>
      <c r="F23" s="18">
        <v>1</v>
      </c>
      <c r="G23" s="16" t="s">
        <v>18</v>
      </c>
      <c r="H23" s="16">
        <v>3</v>
      </c>
      <c r="I23" s="16">
        <v>3</v>
      </c>
      <c r="J23" s="37"/>
      <c r="K23" s="16">
        <v>4</v>
      </c>
      <c r="L23" s="16">
        <v>4</v>
      </c>
      <c r="M23" s="34"/>
      <c r="N23" s="16">
        <v>3</v>
      </c>
      <c r="O23" s="16">
        <v>3</v>
      </c>
      <c r="P23" s="35"/>
      <c r="Q23" s="16">
        <v>1</v>
      </c>
      <c r="R23" s="16">
        <v>1</v>
      </c>
      <c r="S23" s="59" t="s">
        <v>3047</v>
      </c>
      <c r="T23" s="57">
        <v>0</v>
      </c>
      <c r="U23" s="6">
        <v>0</v>
      </c>
      <c r="V23" s="153"/>
      <c r="Z23" s="16">
        <f t="shared" si="9"/>
        <v>11</v>
      </c>
      <c r="AA23" s="16">
        <f t="shared" si="10"/>
        <v>11</v>
      </c>
      <c r="AB23" s="38">
        <f t="shared" si="11"/>
        <v>1</v>
      </c>
      <c r="AC23" s="38">
        <f t="shared" si="12"/>
        <v>1</v>
      </c>
    </row>
    <row r="24" spans="1:29" ht="15.75" hidden="1" customHeight="1" x14ac:dyDescent="0.25">
      <c r="A24" s="16">
        <v>21</v>
      </c>
      <c r="B24" s="16" t="s">
        <v>14</v>
      </c>
      <c r="C24" s="16" t="s">
        <v>42</v>
      </c>
      <c r="D24" s="16" t="s">
        <v>16</v>
      </c>
      <c r="E24" s="17" t="s">
        <v>45</v>
      </c>
      <c r="F24" s="18">
        <v>1</v>
      </c>
      <c r="G24" s="16" t="s">
        <v>18</v>
      </c>
      <c r="H24" s="16">
        <v>2</v>
      </c>
      <c r="I24" s="16">
        <v>2</v>
      </c>
      <c r="J24" s="37"/>
      <c r="K24" s="16">
        <v>4</v>
      </c>
      <c r="L24" s="16">
        <v>4</v>
      </c>
      <c r="M24" s="34"/>
      <c r="N24" s="16">
        <v>14</v>
      </c>
      <c r="O24" s="16">
        <v>14</v>
      </c>
      <c r="P24" s="35"/>
      <c r="Q24" s="16">
        <v>7</v>
      </c>
      <c r="R24" s="16">
        <v>7</v>
      </c>
      <c r="S24" s="59" t="s">
        <v>3048</v>
      </c>
      <c r="T24" s="57">
        <v>4</v>
      </c>
      <c r="U24" s="6">
        <v>4</v>
      </c>
      <c r="V24" s="111" t="s">
        <v>3048</v>
      </c>
      <c r="Z24" s="16">
        <f t="shared" si="9"/>
        <v>31</v>
      </c>
      <c r="AA24" s="16">
        <f t="shared" si="10"/>
        <v>31</v>
      </c>
      <c r="AB24" s="38">
        <f t="shared" si="11"/>
        <v>1</v>
      </c>
      <c r="AC24" s="38">
        <f t="shared" si="12"/>
        <v>1</v>
      </c>
    </row>
    <row r="25" spans="1:29" ht="15.75" hidden="1" customHeight="1" x14ac:dyDescent="0.25">
      <c r="A25" s="16">
        <v>22</v>
      </c>
      <c r="B25" s="16" t="s">
        <v>14</v>
      </c>
      <c r="C25" s="16" t="s">
        <v>46</v>
      </c>
      <c r="D25" s="16" t="s">
        <v>16</v>
      </c>
      <c r="E25" s="17" t="s">
        <v>47</v>
      </c>
      <c r="F25" s="18">
        <v>1</v>
      </c>
      <c r="G25" s="16" t="s">
        <v>18</v>
      </c>
      <c r="H25" s="16">
        <v>0</v>
      </c>
      <c r="I25" s="16">
        <v>0</v>
      </c>
      <c r="J25" s="37"/>
      <c r="K25" s="16">
        <v>0</v>
      </c>
      <c r="L25" s="16">
        <v>0</v>
      </c>
      <c r="M25" s="34"/>
      <c r="N25" s="16">
        <v>0</v>
      </c>
      <c r="O25" s="16">
        <v>0</v>
      </c>
      <c r="P25" s="35"/>
      <c r="Q25" s="16">
        <v>3</v>
      </c>
      <c r="R25" s="16">
        <v>3</v>
      </c>
      <c r="S25" s="159"/>
      <c r="T25" s="57">
        <v>0</v>
      </c>
      <c r="U25" s="57">
        <v>0</v>
      </c>
      <c r="V25" s="152"/>
      <c r="Z25" s="16">
        <f t="shared" si="9"/>
        <v>3</v>
      </c>
      <c r="AA25" s="16">
        <f t="shared" si="10"/>
        <v>3</v>
      </c>
      <c r="AB25" s="38">
        <f t="shared" si="11"/>
        <v>1</v>
      </c>
      <c r="AC25" s="38">
        <f t="shared" si="12"/>
        <v>1</v>
      </c>
    </row>
    <row r="26" spans="1:29" ht="15.75" hidden="1" customHeight="1" x14ac:dyDescent="0.25">
      <c r="A26" s="16">
        <v>23</v>
      </c>
      <c r="B26" s="16" t="s">
        <v>14</v>
      </c>
      <c r="C26" s="16" t="s">
        <v>46</v>
      </c>
      <c r="D26" s="16" t="s">
        <v>16</v>
      </c>
      <c r="E26" s="17" t="s">
        <v>48</v>
      </c>
      <c r="F26" s="18">
        <v>1</v>
      </c>
      <c r="G26" s="16" t="s">
        <v>18</v>
      </c>
      <c r="H26" s="36">
        <v>1917</v>
      </c>
      <c r="I26" s="36">
        <v>1917</v>
      </c>
      <c r="J26" s="37"/>
      <c r="K26" s="31">
        <v>2307</v>
      </c>
      <c r="L26" s="31">
        <v>2307</v>
      </c>
      <c r="M26" s="34"/>
      <c r="N26" s="16">
        <v>1759</v>
      </c>
      <c r="O26" s="16">
        <v>1759</v>
      </c>
      <c r="P26" s="35"/>
      <c r="Q26" s="16">
        <v>3341</v>
      </c>
      <c r="R26" s="16">
        <v>3341</v>
      </c>
      <c r="S26" s="159"/>
      <c r="T26" s="57">
        <v>0</v>
      </c>
      <c r="U26" s="57">
        <v>0</v>
      </c>
      <c r="V26" s="152"/>
      <c r="Z26" s="16">
        <f t="shared" si="9"/>
        <v>9324</v>
      </c>
      <c r="AA26" s="16">
        <f t="shared" si="10"/>
        <v>9324</v>
      </c>
      <c r="AB26" s="38">
        <f t="shared" si="11"/>
        <v>1</v>
      </c>
      <c r="AC26" s="38">
        <f t="shared" si="12"/>
        <v>1</v>
      </c>
    </row>
    <row r="27" spans="1:29" ht="15.75" hidden="1" customHeight="1" x14ac:dyDescent="0.25">
      <c r="A27" s="16">
        <v>24</v>
      </c>
      <c r="B27" s="16" t="s">
        <v>14</v>
      </c>
      <c r="C27" s="16" t="s">
        <v>46</v>
      </c>
      <c r="D27" s="16" t="s">
        <v>16</v>
      </c>
      <c r="E27" s="17" t="s">
        <v>49</v>
      </c>
      <c r="F27" s="18">
        <v>1</v>
      </c>
      <c r="G27" s="16" t="s">
        <v>18</v>
      </c>
      <c r="H27" s="31">
        <v>314</v>
      </c>
      <c r="I27" s="31">
        <v>314</v>
      </c>
      <c r="J27" s="37"/>
      <c r="K27" s="16">
        <v>283</v>
      </c>
      <c r="L27" s="16">
        <v>283</v>
      </c>
      <c r="M27" s="34"/>
      <c r="N27" s="16">
        <v>378</v>
      </c>
      <c r="O27" s="16">
        <v>378</v>
      </c>
      <c r="P27" s="35"/>
      <c r="Q27" s="16">
        <v>333</v>
      </c>
      <c r="R27" s="16">
        <v>333</v>
      </c>
      <c r="S27" s="159"/>
      <c r="T27" s="57">
        <v>352</v>
      </c>
      <c r="U27" s="57">
        <v>352</v>
      </c>
      <c r="V27" s="152"/>
      <c r="Z27" s="16">
        <f t="shared" si="9"/>
        <v>1660</v>
      </c>
      <c r="AA27" s="16">
        <f t="shared" si="10"/>
        <v>1660</v>
      </c>
      <c r="AB27" s="38">
        <f t="shared" si="11"/>
        <v>1</v>
      </c>
      <c r="AC27" s="38">
        <f t="shared" si="12"/>
        <v>1</v>
      </c>
    </row>
    <row r="28" spans="1:29" ht="15.75" hidden="1" customHeight="1" x14ac:dyDescent="0.25">
      <c r="A28" s="16">
        <v>25</v>
      </c>
      <c r="B28" s="16" t="s">
        <v>14</v>
      </c>
      <c r="C28" s="16" t="s">
        <v>50</v>
      </c>
      <c r="D28" s="16" t="s">
        <v>16</v>
      </c>
      <c r="E28" s="17" t="s">
        <v>51</v>
      </c>
      <c r="F28" s="18">
        <v>1</v>
      </c>
      <c r="G28" s="16" t="s">
        <v>18</v>
      </c>
      <c r="H28" s="16">
        <v>254</v>
      </c>
      <c r="I28" s="16">
        <v>254</v>
      </c>
      <c r="J28" s="37"/>
      <c r="K28" s="16">
        <v>1110</v>
      </c>
      <c r="L28" s="16">
        <v>1110</v>
      </c>
      <c r="M28" s="34"/>
      <c r="N28" s="16">
        <v>844</v>
      </c>
      <c r="O28" s="16">
        <v>844</v>
      </c>
      <c r="P28" s="35"/>
      <c r="Q28" s="16">
        <v>1505</v>
      </c>
      <c r="R28" s="16">
        <v>1505</v>
      </c>
      <c r="S28" s="159"/>
      <c r="T28" s="108">
        <v>1491</v>
      </c>
      <c r="U28" s="108">
        <v>1491</v>
      </c>
      <c r="V28" s="152"/>
      <c r="Z28" s="16">
        <f t="shared" si="9"/>
        <v>5204</v>
      </c>
      <c r="AA28" s="16">
        <f t="shared" si="10"/>
        <v>5204</v>
      </c>
      <c r="AB28" s="38">
        <f t="shared" si="11"/>
        <v>1</v>
      </c>
      <c r="AC28" s="38">
        <f t="shared" si="12"/>
        <v>1</v>
      </c>
    </row>
    <row r="29" spans="1:29" ht="15.75" hidden="1" customHeight="1" x14ac:dyDescent="0.25">
      <c r="A29" s="16">
        <v>26</v>
      </c>
      <c r="B29" s="16" t="s">
        <v>14</v>
      </c>
      <c r="C29" s="16" t="s">
        <v>50</v>
      </c>
      <c r="D29" s="16" t="s">
        <v>16</v>
      </c>
      <c r="E29" s="17" t="s">
        <v>52</v>
      </c>
      <c r="F29" s="18">
        <v>1</v>
      </c>
      <c r="G29" s="16" t="s">
        <v>18</v>
      </c>
      <c r="H29" s="16">
        <v>2</v>
      </c>
      <c r="I29" s="16">
        <v>2</v>
      </c>
      <c r="J29" s="37"/>
      <c r="K29" s="16">
        <v>5</v>
      </c>
      <c r="L29" s="16">
        <v>5</v>
      </c>
      <c r="M29" s="34"/>
      <c r="N29" s="16">
        <v>6</v>
      </c>
      <c r="O29" s="16">
        <v>6</v>
      </c>
      <c r="P29" s="35"/>
      <c r="Q29" s="16">
        <v>3</v>
      </c>
      <c r="R29" s="16">
        <v>3</v>
      </c>
      <c r="S29" s="159"/>
      <c r="T29" s="97">
        <v>0</v>
      </c>
      <c r="U29" s="97">
        <v>0</v>
      </c>
      <c r="V29" s="152"/>
      <c r="Z29" s="16">
        <f t="shared" si="9"/>
        <v>16</v>
      </c>
      <c r="AA29" s="16">
        <f t="shared" si="10"/>
        <v>16</v>
      </c>
      <c r="AB29" s="38">
        <f t="shared" si="11"/>
        <v>1</v>
      </c>
      <c r="AC29" s="38">
        <f t="shared" si="12"/>
        <v>1</v>
      </c>
    </row>
    <row r="30" spans="1:29" ht="15.75" hidden="1" customHeight="1" x14ac:dyDescent="0.25">
      <c r="A30" s="16">
        <v>27</v>
      </c>
      <c r="B30" s="16" t="s">
        <v>14</v>
      </c>
      <c r="C30" s="16" t="s">
        <v>50</v>
      </c>
      <c r="D30" s="16" t="s">
        <v>16</v>
      </c>
      <c r="E30" s="17" t="s">
        <v>53</v>
      </c>
      <c r="F30" s="16">
        <v>12</v>
      </c>
      <c r="G30" s="16" t="s">
        <v>54</v>
      </c>
      <c r="H30" s="16">
        <v>0</v>
      </c>
      <c r="I30" s="21">
        <v>1</v>
      </c>
      <c r="J30" s="37"/>
      <c r="K30" s="16">
        <v>0</v>
      </c>
      <c r="L30" s="21">
        <v>1</v>
      </c>
      <c r="M30" s="34"/>
      <c r="N30" s="16">
        <v>0</v>
      </c>
      <c r="O30" s="21">
        <v>1</v>
      </c>
      <c r="P30" s="35"/>
      <c r="Q30" s="16">
        <v>0</v>
      </c>
      <c r="R30" s="16">
        <v>0</v>
      </c>
      <c r="S30" s="159"/>
      <c r="T30" s="97">
        <v>7</v>
      </c>
      <c r="U30" s="97">
        <v>7</v>
      </c>
      <c r="V30" s="152"/>
      <c r="Z30" s="16">
        <f>H30+K30+N30+Q30+T30+W30</f>
        <v>7</v>
      </c>
      <c r="AA30" s="16">
        <f>I30+L30+O30+R30+U30+X30</f>
        <v>10</v>
      </c>
      <c r="AB30" s="42">
        <f>+Z30/AA30</f>
        <v>0.7</v>
      </c>
      <c r="AC30" s="42">
        <f>+Z30/F30</f>
        <v>0.58333333333333337</v>
      </c>
    </row>
    <row r="31" spans="1:29" ht="15.75" hidden="1" customHeight="1" x14ac:dyDescent="0.25">
      <c r="A31" s="16">
        <v>28</v>
      </c>
      <c r="B31" s="16" t="s">
        <v>14</v>
      </c>
      <c r="C31" s="16" t="s">
        <v>55</v>
      </c>
      <c r="D31" s="16" t="s">
        <v>16</v>
      </c>
      <c r="E31" s="17" t="s">
        <v>56</v>
      </c>
      <c r="F31" s="18">
        <v>1</v>
      </c>
      <c r="G31" s="16" t="s">
        <v>18</v>
      </c>
      <c r="H31" s="16">
        <v>467</v>
      </c>
      <c r="I31" s="16">
        <v>467</v>
      </c>
      <c r="J31" s="37"/>
      <c r="K31" s="16">
        <v>479</v>
      </c>
      <c r="L31" s="16">
        <v>479</v>
      </c>
      <c r="M31" s="34"/>
      <c r="N31" s="16">
        <v>441</v>
      </c>
      <c r="O31" s="16">
        <v>441</v>
      </c>
      <c r="P31" s="35"/>
      <c r="Q31" s="16">
        <v>1387</v>
      </c>
      <c r="R31" s="16">
        <v>1387</v>
      </c>
      <c r="S31" s="159"/>
      <c r="T31" s="108">
        <v>1063</v>
      </c>
      <c r="U31" s="108">
        <v>1063</v>
      </c>
      <c r="V31" s="152"/>
      <c r="Z31" s="16">
        <f t="shared" ref="Z31:Z45" si="13">H31+K31+N31+Q31+T31+W31</f>
        <v>3837</v>
      </c>
      <c r="AA31" s="16">
        <f t="shared" ref="AA31:AA45" si="14">I31+L31+O31+R31+U31+X31</f>
        <v>3837</v>
      </c>
      <c r="AB31" s="38">
        <f t="shared" ref="AB31:AB43" si="15">Z31/AA31</f>
        <v>1</v>
      </c>
      <c r="AC31" s="38">
        <f t="shared" ref="AC31:AC43" si="16">+AB31/F31</f>
        <v>1</v>
      </c>
    </row>
    <row r="32" spans="1:29" ht="15.75" hidden="1" customHeight="1" x14ac:dyDescent="0.25">
      <c r="A32" s="16">
        <v>29</v>
      </c>
      <c r="B32" s="16" t="s">
        <v>14</v>
      </c>
      <c r="C32" s="16" t="s">
        <v>55</v>
      </c>
      <c r="D32" s="16" t="s">
        <v>16</v>
      </c>
      <c r="E32" s="17" t="s">
        <v>57</v>
      </c>
      <c r="F32" s="18">
        <v>1</v>
      </c>
      <c r="G32" s="16" t="s">
        <v>18</v>
      </c>
      <c r="H32" s="16">
        <v>114</v>
      </c>
      <c r="I32" s="16">
        <v>114</v>
      </c>
      <c r="J32" s="37"/>
      <c r="K32" s="16">
        <v>70</v>
      </c>
      <c r="L32" s="16">
        <v>70</v>
      </c>
      <c r="M32" s="34"/>
      <c r="N32" s="16">
        <v>49</v>
      </c>
      <c r="O32" s="16">
        <v>49</v>
      </c>
      <c r="P32" s="35"/>
      <c r="Q32" s="16">
        <v>85</v>
      </c>
      <c r="R32" s="16">
        <v>85</v>
      </c>
      <c r="S32" s="159"/>
      <c r="T32" s="97">
        <v>129</v>
      </c>
      <c r="U32" s="97">
        <v>129</v>
      </c>
      <c r="V32" s="152"/>
      <c r="Z32" s="16">
        <f t="shared" si="13"/>
        <v>447</v>
      </c>
      <c r="AA32" s="16">
        <f t="shared" si="14"/>
        <v>447</v>
      </c>
      <c r="AB32" s="38">
        <f t="shared" si="15"/>
        <v>1</v>
      </c>
      <c r="AC32" s="38">
        <f t="shared" si="16"/>
        <v>1</v>
      </c>
    </row>
    <row r="33" spans="1:30" ht="15.75" hidden="1" customHeight="1" x14ac:dyDescent="0.25">
      <c r="A33" s="16">
        <v>30</v>
      </c>
      <c r="B33" s="16" t="s">
        <v>14</v>
      </c>
      <c r="C33" s="16" t="s">
        <v>58</v>
      </c>
      <c r="D33" s="16" t="s">
        <v>16</v>
      </c>
      <c r="E33" s="17" t="s">
        <v>59</v>
      </c>
      <c r="F33" s="18">
        <v>1</v>
      </c>
      <c r="G33" s="16" t="s">
        <v>18</v>
      </c>
      <c r="H33" s="16">
        <v>262</v>
      </c>
      <c r="I33" s="16">
        <v>262</v>
      </c>
      <c r="J33" s="37"/>
      <c r="K33" s="16">
        <v>342</v>
      </c>
      <c r="L33" s="16">
        <v>342</v>
      </c>
      <c r="M33" s="34"/>
      <c r="N33" s="16">
        <v>141</v>
      </c>
      <c r="O33" s="16">
        <v>141</v>
      </c>
      <c r="P33" s="35"/>
      <c r="Q33" s="16">
        <v>154</v>
      </c>
      <c r="R33" s="16">
        <v>154</v>
      </c>
      <c r="S33" s="159"/>
      <c r="T33" s="57">
        <v>100</v>
      </c>
      <c r="U33" s="6">
        <v>100</v>
      </c>
      <c r="V33" s="152"/>
      <c r="Z33" s="16">
        <f t="shared" si="13"/>
        <v>999</v>
      </c>
      <c r="AA33" s="16">
        <f t="shared" si="14"/>
        <v>999</v>
      </c>
      <c r="AB33" s="38">
        <f t="shared" si="15"/>
        <v>1</v>
      </c>
      <c r="AC33" s="38">
        <f t="shared" si="16"/>
        <v>1</v>
      </c>
    </row>
    <row r="34" spans="1:30" ht="15.75" hidden="1" customHeight="1" x14ac:dyDescent="0.25">
      <c r="A34" s="16">
        <v>31</v>
      </c>
      <c r="B34" s="16" t="s">
        <v>14</v>
      </c>
      <c r="C34" s="16" t="s">
        <v>58</v>
      </c>
      <c r="D34" s="16" t="s">
        <v>16</v>
      </c>
      <c r="E34" s="17" t="s">
        <v>60</v>
      </c>
      <c r="F34" s="18">
        <v>1</v>
      </c>
      <c r="G34" s="16" t="s">
        <v>18</v>
      </c>
      <c r="H34" s="16">
        <v>81</v>
      </c>
      <c r="I34" s="16">
        <v>81</v>
      </c>
      <c r="J34" s="37"/>
      <c r="K34" s="16">
        <v>137</v>
      </c>
      <c r="L34" s="16">
        <v>137</v>
      </c>
      <c r="M34" s="34"/>
      <c r="N34" s="16">
        <v>71</v>
      </c>
      <c r="O34" s="16">
        <v>71</v>
      </c>
      <c r="P34" s="35"/>
      <c r="Q34" s="16">
        <v>75</v>
      </c>
      <c r="R34" s="16">
        <v>75</v>
      </c>
      <c r="S34" s="159"/>
      <c r="T34" s="57">
        <v>98</v>
      </c>
      <c r="U34" s="6">
        <v>98</v>
      </c>
      <c r="V34" s="152"/>
      <c r="Z34" s="16">
        <f t="shared" si="13"/>
        <v>462</v>
      </c>
      <c r="AA34" s="16">
        <f t="shared" si="14"/>
        <v>462</v>
      </c>
      <c r="AB34" s="38">
        <f t="shared" si="15"/>
        <v>1</v>
      </c>
      <c r="AC34" s="38">
        <f t="shared" si="16"/>
        <v>1</v>
      </c>
    </row>
    <row r="35" spans="1:30" ht="15.75" hidden="1" customHeight="1" x14ac:dyDescent="0.25">
      <c r="A35" s="16">
        <v>32</v>
      </c>
      <c r="B35" s="16" t="s">
        <v>14</v>
      </c>
      <c r="C35" s="16" t="s">
        <v>58</v>
      </c>
      <c r="D35" s="16" t="s">
        <v>16</v>
      </c>
      <c r="E35" s="17" t="s">
        <v>61</v>
      </c>
      <c r="F35" s="18">
        <v>1</v>
      </c>
      <c r="G35" s="16" t="s">
        <v>18</v>
      </c>
      <c r="H35" s="16">
        <v>287</v>
      </c>
      <c r="I35" s="16">
        <v>287</v>
      </c>
      <c r="J35" s="37"/>
      <c r="K35" s="16">
        <v>239</v>
      </c>
      <c r="L35" s="16">
        <v>239</v>
      </c>
      <c r="M35" s="34"/>
      <c r="N35" s="16">
        <v>213</v>
      </c>
      <c r="O35" s="16">
        <v>213</v>
      </c>
      <c r="P35" s="35"/>
      <c r="Q35" s="16">
        <v>220</v>
      </c>
      <c r="R35" s="16">
        <v>220</v>
      </c>
      <c r="S35" s="159"/>
      <c r="T35" s="57">
        <v>224</v>
      </c>
      <c r="U35" s="6">
        <v>224</v>
      </c>
      <c r="V35" s="152"/>
      <c r="Z35" s="16">
        <f t="shared" si="13"/>
        <v>1183</v>
      </c>
      <c r="AA35" s="16">
        <f t="shared" si="14"/>
        <v>1183</v>
      </c>
      <c r="AB35" s="38">
        <f t="shared" si="15"/>
        <v>1</v>
      </c>
      <c r="AC35" s="38">
        <f t="shared" si="16"/>
        <v>1</v>
      </c>
    </row>
    <row r="36" spans="1:30" ht="15.75" hidden="1" customHeight="1" x14ac:dyDescent="0.25">
      <c r="A36" s="16">
        <v>33</v>
      </c>
      <c r="B36" s="16" t="s">
        <v>14</v>
      </c>
      <c r="C36" s="16" t="s">
        <v>58</v>
      </c>
      <c r="D36" s="16" t="s">
        <v>16</v>
      </c>
      <c r="E36" s="17" t="s">
        <v>62</v>
      </c>
      <c r="F36" s="18">
        <v>1</v>
      </c>
      <c r="G36" s="16" t="s">
        <v>18</v>
      </c>
      <c r="H36" s="16">
        <v>169</v>
      </c>
      <c r="I36" s="16">
        <v>169</v>
      </c>
      <c r="J36" s="37"/>
      <c r="K36" s="16">
        <v>177</v>
      </c>
      <c r="L36" s="16">
        <v>177</v>
      </c>
      <c r="M36" s="34"/>
      <c r="N36" s="16">
        <v>276</v>
      </c>
      <c r="O36" s="16">
        <v>276</v>
      </c>
      <c r="P36" s="35"/>
      <c r="Q36" s="16">
        <v>226</v>
      </c>
      <c r="R36" s="16">
        <v>226</v>
      </c>
      <c r="S36" s="159"/>
      <c r="T36" s="57">
        <v>0</v>
      </c>
      <c r="U36" s="57">
        <v>0</v>
      </c>
      <c r="V36" s="152"/>
      <c r="Z36" s="16">
        <f t="shared" si="13"/>
        <v>848</v>
      </c>
      <c r="AA36" s="16">
        <f t="shared" si="14"/>
        <v>848</v>
      </c>
      <c r="AB36" s="38">
        <f t="shared" si="15"/>
        <v>1</v>
      </c>
      <c r="AC36" s="38">
        <f t="shared" si="16"/>
        <v>1</v>
      </c>
    </row>
    <row r="37" spans="1:30" ht="15.75" hidden="1" customHeight="1" x14ac:dyDescent="0.25">
      <c r="A37" s="16">
        <v>34</v>
      </c>
      <c r="B37" s="16" t="s">
        <v>14</v>
      </c>
      <c r="C37" s="16" t="s">
        <v>63</v>
      </c>
      <c r="D37" s="16" t="s">
        <v>16</v>
      </c>
      <c r="E37" s="357" t="s">
        <v>3877</v>
      </c>
      <c r="F37" s="18">
        <v>1</v>
      </c>
      <c r="G37" s="16" t="s">
        <v>18</v>
      </c>
      <c r="H37" s="36">
        <v>144</v>
      </c>
      <c r="I37" s="36">
        <v>148</v>
      </c>
      <c r="J37" s="37"/>
      <c r="K37" s="16">
        <v>118</v>
      </c>
      <c r="L37" s="16">
        <v>114</v>
      </c>
      <c r="M37" s="34"/>
      <c r="N37" s="16">
        <v>132</v>
      </c>
      <c r="O37" s="16">
        <v>133</v>
      </c>
      <c r="P37" s="35"/>
      <c r="Q37" s="16">
        <v>69</v>
      </c>
      <c r="R37" s="16">
        <v>69</v>
      </c>
      <c r="S37" s="159"/>
      <c r="T37" s="97">
        <f>6+30+1+74+26</f>
        <v>137</v>
      </c>
      <c r="U37" s="97">
        <f>6+30+8+74+26</f>
        <v>144</v>
      </c>
      <c r="V37" s="152"/>
      <c r="Z37" s="16">
        <f t="shared" si="13"/>
        <v>600</v>
      </c>
      <c r="AA37" s="16">
        <f t="shared" si="14"/>
        <v>608</v>
      </c>
      <c r="AB37" s="38">
        <f t="shared" si="15"/>
        <v>0.98684210526315785</v>
      </c>
      <c r="AC37" s="38">
        <f t="shared" si="16"/>
        <v>0.98684210526315785</v>
      </c>
    </row>
    <row r="38" spans="1:30" ht="15.75" hidden="1" customHeight="1" x14ac:dyDescent="0.25">
      <c r="A38" s="16">
        <v>35</v>
      </c>
      <c r="B38" s="16" t="s">
        <v>14</v>
      </c>
      <c r="C38" s="16" t="s">
        <v>63</v>
      </c>
      <c r="D38" s="16" t="s">
        <v>16</v>
      </c>
      <c r="E38" s="17" t="s">
        <v>64</v>
      </c>
      <c r="F38" s="18">
        <v>1</v>
      </c>
      <c r="G38" s="16" t="s">
        <v>18</v>
      </c>
      <c r="H38" s="36">
        <v>120</v>
      </c>
      <c r="I38" s="36">
        <v>124</v>
      </c>
      <c r="J38" s="37"/>
      <c r="K38" s="16">
        <v>101</v>
      </c>
      <c r="L38" s="16">
        <v>97</v>
      </c>
      <c r="M38" s="34"/>
      <c r="N38" s="16">
        <v>118</v>
      </c>
      <c r="O38" s="16">
        <v>119</v>
      </c>
      <c r="P38" s="35"/>
      <c r="Q38" s="16">
        <v>120</v>
      </c>
      <c r="R38" s="16">
        <v>120</v>
      </c>
      <c r="S38" s="159"/>
      <c r="T38" s="97">
        <f>6+30+1+105+4</f>
        <v>146</v>
      </c>
      <c r="U38" s="97">
        <f>6+30+8+105+4</f>
        <v>153</v>
      </c>
      <c r="V38" s="152"/>
      <c r="Z38" s="16">
        <f t="shared" si="13"/>
        <v>605</v>
      </c>
      <c r="AA38" s="16">
        <f t="shared" si="14"/>
        <v>613</v>
      </c>
      <c r="AB38" s="38">
        <f t="shared" si="15"/>
        <v>0.98694942903752036</v>
      </c>
      <c r="AC38" s="38">
        <f t="shared" si="16"/>
        <v>0.98694942903752036</v>
      </c>
    </row>
    <row r="39" spans="1:30" ht="15.75" hidden="1" customHeight="1" x14ac:dyDescent="0.25">
      <c r="A39" s="16">
        <v>36</v>
      </c>
      <c r="B39" s="16" t="s">
        <v>14</v>
      </c>
      <c r="C39" s="16" t="s">
        <v>63</v>
      </c>
      <c r="D39" s="16" t="s">
        <v>16</v>
      </c>
      <c r="E39" s="17" t="s">
        <v>65</v>
      </c>
      <c r="F39" s="18">
        <v>1</v>
      </c>
      <c r="G39" s="16" t="s">
        <v>18</v>
      </c>
      <c r="H39" s="36">
        <v>52</v>
      </c>
      <c r="I39" s="36">
        <v>94</v>
      </c>
      <c r="J39" s="37"/>
      <c r="K39" s="16">
        <v>109</v>
      </c>
      <c r="L39" s="16">
        <v>197</v>
      </c>
      <c r="M39" s="34"/>
      <c r="N39" s="16">
        <v>105</v>
      </c>
      <c r="O39" s="16">
        <v>151</v>
      </c>
      <c r="P39" s="35"/>
      <c r="Q39" s="16">
        <v>77</v>
      </c>
      <c r="R39" s="16">
        <v>98</v>
      </c>
      <c r="S39" s="159"/>
      <c r="T39" s="104">
        <v>95</v>
      </c>
      <c r="U39" s="104">
        <v>131</v>
      </c>
      <c r="V39" s="152"/>
      <c r="Z39" s="16">
        <f t="shared" si="13"/>
        <v>438</v>
      </c>
      <c r="AA39" s="16">
        <f t="shared" si="14"/>
        <v>671</v>
      </c>
      <c r="AB39" s="38">
        <f t="shared" si="15"/>
        <v>0.65275707898658719</v>
      </c>
      <c r="AC39" s="38">
        <f t="shared" si="16"/>
        <v>0.65275707898658719</v>
      </c>
    </row>
    <row r="40" spans="1:30" ht="15.75" hidden="1" customHeight="1" x14ac:dyDescent="0.25">
      <c r="A40" s="16">
        <v>37</v>
      </c>
      <c r="B40" s="16" t="s">
        <v>14</v>
      </c>
      <c r="C40" s="16" t="s">
        <v>63</v>
      </c>
      <c r="D40" s="16" t="s">
        <v>16</v>
      </c>
      <c r="E40" s="17" t="s">
        <v>66</v>
      </c>
      <c r="F40" s="18">
        <v>1</v>
      </c>
      <c r="G40" s="16" t="s">
        <v>18</v>
      </c>
      <c r="H40" s="36">
        <v>21</v>
      </c>
      <c r="I40" s="36">
        <v>23</v>
      </c>
      <c r="J40" s="37"/>
      <c r="K40" s="16">
        <v>25</v>
      </c>
      <c r="L40" s="16">
        <v>27</v>
      </c>
      <c r="M40" s="34"/>
      <c r="N40" s="16">
        <v>21</v>
      </c>
      <c r="O40" s="16">
        <v>21</v>
      </c>
      <c r="P40" s="35"/>
      <c r="Q40" s="16">
        <v>23</v>
      </c>
      <c r="R40" s="16">
        <v>20</v>
      </c>
      <c r="S40" s="159"/>
      <c r="T40" s="97">
        <v>29</v>
      </c>
      <c r="U40" s="97">
        <v>32</v>
      </c>
      <c r="V40" s="152"/>
      <c r="Z40" s="16">
        <f t="shared" si="13"/>
        <v>119</v>
      </c>
      <c r="AA40" s="16">
        <f t="shared" si="14"/>
        <v>123</v>
      </c>
      <c r="AB40" s="38">
        <f t="shared" si="15"/>
        <v>0.96747967479674801</v>
      </c>
      <c r="AC40" s="38">
        <f t="shared" si="16"/>
        <v>0.96747967479674801</v>
      </c>
    </row>
    <row r="41" spans="1:30" ht="15.75" hidden="1" customHeight="1" x14ac:dyDescent="0.25">
      <c r="A41" s="16">
        <v>38</v>
      </c>
      <c r="B41" s="16" t="s">
        <v>14</v>
      </c>
      <c r="C41" s="16" t="s">
        <v>63</v>
      </c>
      <c r="D41" s="16" t="s">
        <v>16</v>
      </c>
      <c r="E41" s="17" t="s">
        <v>67</v>
      </c>
      <c r="F41" s="18">
        <v>1</v>
      </c>
      <c r="G41" s="16" t="s">
        <v>18</v>
      </c>
      <c r="H41" s="16">
        <v>6</v>
      </c>
      <c r="I41" s="16">
        <v>6</v>
      </c>
      <c r="J41" s="37"/>
      <c r="K41" s="16">
        <v>1</v>
      </c>
      <c r="L41" s="16">
        <v>1</v>
      </c>
      <c r="M41" s="34"/>
      <c r="N41" s="16">
        <v>0</v>
      </c>
      <c r="O41" s="16">
        <v>2</v>
      </c>
      <c r="P41" s="35"/>
      <c r="Q41" s="16">
        <v>5</v>
      </c>
      <c r="R41" s="16">
        <v>4</v>
      </c>
      <c r="S41" s="159"/>
      <c r="T41" s="97">
        <v>7</v>
      </c>
      <c r="U41" s="97">
        <v>2</v>
      </c>
      <c r="V41" s="152"/>
      <c r="Z41" s="16">
        <f t="shared" si="13"/>
        <v>19</v>
      </c>
      <c r="AA41" s="16">
        <f t="shared" si="14"/>
        <v>15</v>
      </c>
      <c r="AB41" s="38">
        <f t="shared" si="15"/>
        <v>1.2666666666666666</v>
      </c>
      <c r="AC41" s="38">
        <f t="shared" si="16"/>
        <v>1.2666666666666666</v>
      </c>
    </row>
    <row r="42" spans="1:30" ht="15.75" hidden="1" customHeight="1" x14ac:dyDescent="0.25">
      <c r="A42" s="16">
        <v>39</v>
      </c>
      <c r="B42" s="16" t="s">
        <v>14</v>
      </c>
      <c r="C42" s="16" t="s">
        <v>63</v>
      </c>
      <c r="D42" s="16" t="s">
        <v>16</v>
      </c>
      <c r="E42" s="17" t="s">
        <v>68</v>
      </c>
      <c r="F42" s="18">
        <v>1</v>
      </c>
      <c r="G42" s="16" t="s">
        <v>18</v>
      </c>
      <c r="H42" s="16">
        <v>7</v>
      </c>
      <c r="I42" s="16">
        <v>7</v>
      </c>
      <c r="J42" s="37"/>
      <c r="K42" s="16">
        <v>5</v>
      </c>
      <c r="L42" s="16">
        <v>5</v>
      </c>
      <c r="M42" s="34"/>
      <c r="N42" s="16">
        <v>10</v>
      </c>
      <c r="O42" s="16">
        <v>12</v>
      </c>
      <c r="P42" s="35"/>
      <c r="Q42" s="16">
        <v>2</v>
      </c>
      <c r="R42" s="16">
        <v>3</v>
      </c>
      <c r="S42" s="159"/>
      <c r="T42" s="97">
        <v>5</v>
      </c>
      <c r="U42" s="97">
        <v>6</v>
      </c>
      <c r="V42" s="152"/>
      <c r="Z42" s="16">
        <f t="shared" si="13"/>
        <v>29</v>
      </c>
      <c r="AA42" s="16">
        <f t="shared" si="14"/>
        <v>33</v>
      </c>
      <c r="AB42" s="38">
        <f t="shared" si="15"/>
        <v>0.87878787878787878</v>
      </c>
      <c r="AC42" s="38">
        <f t="shared" si="16"/>
        <v>0.87878787878787878</v>
      </c>
    </row>
    <row r="43" spans="1:30" ht="15.75" hidden="1" customHeight="1" x14ac:dyDescent="0.25">
      <c r="A43" s="16">
        <v>40</v>
      </c>
      <c r="B43" s="16" t="s">
        <v>14</v>
      </c>
      <c r="C43" s="16" t="s">
        <v>63</v>
      </c>
      <c r="D43" s="16" t="s">
        <v>16</v>
      </c>
      <c r="E43" s="17" t="s">
        <v>69</v>
      </c>
      <c r="F43" s="18">
        <v>1</v>
      </c>
      <c r="G43" s="16" t="s">
        <v>18</v>
      </c>
      <c r="H43" s="16">
        <v>1</v>
      </c>
      <c r="I43" s="16">
        <v>1</v>
      </c>
      <c r="J43" s="37"/>
      <c r="K43" s="16">
        <v>5</v>
      </c>
      <c r="L43" s="16">
        <v>5</v>
      </c>
      <c r="M43" s="34"/>
      <c r="N43" s="16">
        <v>7</v>
      </c>
      <c r="O43" s="16">
        <v>12</v>
      </c>
      <c r="P43" s="35"/>
      <c r="Q43" s="16">
        <v>1</v>
      </c>
      <c r="R43" s="16">
        <v>1</v>
      </c>
      <c r="S43" s="159"/>
      <c r="T43" s="97">
        <v>3</v>
      </c>
      <c r="U43" s="97">
        <v>6</v>
      </c>
      <c r="V43" s="152"/>
      <c r="Z43" s="16">
        <f t="shared" si="13"/>
        <v>17</v>
      </c>
      <c r="AA43" s="16">
        <f t="shared" si="14"/>
        <v>25</v>
      </c>
      <c r="AB43" s="38">
        <f t="shared" si="15"/>
        <v>0.68</v>
      </c>
      <c r="AC43" s="38">
        <f t="shared" si="16"/>
        <v>0.68</v>
      </c>
    </row>
    <row r="44" spans="1:30" ht="15.75" hidden="1" customHeight="1" x14ac:dyDescent="0.25">
      <c r="A44" s="173">
        <v>41</v>
      </c>
      <c r="B44" s="173" t="s">
        <v>14</v>
      </c>
      <c r="C44" s="173" t="s">
        <v>63</v>
      </c>
      <c r="D44" s="173" t="s">
        <v>16</v>
      </c>
      <c r="E44" s="363" t="s">
        <v>70</v>
      </c>
      <c r="F44" s="173">
        <v>4</v>
      </c>
      <c r="G44" s="173" t="s">
        <v>71</v>
      </c>
      <c r="H44" s="173">
        <v>0</v>
      </c>
      <c r="I44" s="173">
        <v>0</v>
      </c>
      <c r="J44" s="363" t="s">
        <v>26</v>
      </c>
      <c r="K44" s="173">
        <v>0</v>
      </c>
      <c r="L44" s="173">
        <v>0</v>
      </c>
      <c r="M44" s="363" t="s">
        <v>26</v>
      </c>
      <c r="N44" s="173">
        <v>0</v>
      </c>
      <c r="O44" s="173">
        <v>0</v>
      </c>
      <c r="P44" s="363" t="s">
        <v>26</v>
      </c>
      <c r="Q44" s="173">
        <v>0</v>
      </c>
      <c r="R44" s="173">
        <v>0</v>
      </c>
      <c r="S44" s="396"/>
      <c r="T44" s="555">
        <v>0</v>
      </c>
      <c r="U44" s="555">
        <v>0</v>
      </c>
      <c r="V44" s="369"/>
      <c r="W44" s="366"/>
      <c r="X44" s="366"/>
      <c r="Y44" s="366"/>
      <c r="Z44" s="173">
        <f t="shared" si="13"/>
        <v>0</v>
      </c>
      <c r="AA44" s="173">
        <f t="shared" si="14"/>
        <v>0</v>
      </c>
      <c r="AB44" s="174" t="e">
        <f t="shared" ref="AB44:AB45" si="17">+Z44/AA44</f>
        <v>#DIV/0!</v>
      </c>
      <c r="AC44" s="174">
        <f t="shared" ref="AC44:AC45" si="18">+Z44/F44</f>
        <v>0</v>
      </c>
      <c r="AD44" s="173"/>
    </row>
    <row r="45" spans="1:30" ht="15.75" hidden="1" customHeight="1" x14ac:dyDescent="0.25">
      <c r="A45" s="16">
        <v>42</v>
      </c>
      <c r="B45" s="16" t="s">
        <v>14</v>
      </c>
      <c r="C45" s="16" t="s">
        <v>72</v>
      </c>
      <c r="D45" s="16" t="s">
        <v>16</v>
      </c>
      <c r="E45" s="17" t="s">
        <v>73</v>
      </c>
      <c r="F45" s="16">
        <v>1</v>
      </c>
      <c r="G45" s="16" t="s">
        <v>71</v>
      </c>
      <c r="H45" s="21">
        <v>0</v>
      </c>
      <c r="I45" s="21">
        <v>0</v>
      </c>
      <c r="J45" s="33" t="s">
        <v>26</v>
      </c>
      <c r="K45" s="16">
        <v>1</v>
      </c>
      <c r="L45" s="21">
        <v>1</v>
      </c>
      <c r="M45" s="34"/>
      <c r="N45" s="21">
        <v>0</v>
      </c>
      <c r="O45" s="21">
        <v>0</v>
      </c>
      <c r="P45" s="33" t="s">
        <v>26</v>
      </c>
      <c r="Q45" s="16">
        <v>2</v>
      </c>
      <c r="R45" s="16">
        <v>0</v>
      </c>
      <c r="S45" s="159"/>
      <c r="T45" s="57">
        <v>1</v>
      </c>
      <c r="U45" s="6">
        <v>0</v>
      </c>
      <c r="V45" s="105" t="s">
        <v>3111</v>
      </c>
      <c r="Z45" s="173">
        <f t="shared" si="13"/>
        <v>4</v>
      </c>
      <c r="AA45" s="173">
        <f t="shared" si="14"/>
        <v>1</v>
      </c>
      <c r="AB45" s="174">
        <f t="shared" si="17"/>
        <v>4</v>
      </c>
      <c r="AC45" s="174">
        <f t="shared" si="18"/>
        <v>4</v>
      </c>
      <c r="AD45" s="173"/>
    </row>
    <row r="46" spans="1:30" ht="15.75" hidden="1" customHeight="1" x14ac:dyDescent="0.25">
      <c r="A46" s="16">
        <v>43</v>
      </c>
      <c r="B46" s="16" t="s">
        <v>14</v>
      </c>
      <c r="C46" s="16" t="s">
        <v>72</v>
      </c>
      <c r="D46" s="16" t="s">
        <v>16</v>
      </c>
      <c r="E46" s="17" t="s">
        <v>74</v>
      </c>
      <c r="F46" s="18">
        <v>1</v>
      </c>
      <c r="G46" s="16" t="s">
        <v>18</v>
      </c>
      <c r="H46" s="16">
        <v>0</v>
      </c>
      <c r="I46" s="16">
        <v>0</v>
      </c>
      <c r="J46" s="37"/>
      <c r="K46" s="16">
        <v>89</v>
      </c>
      <c r="L46" s="16">
        <v>89</v>
      </c>
      <c r="M46" s="34"/>
      <c r="N46" s="16">
        <v>39</v>
      </c>
      <c r="O46" s="16">
        <v>39</v>
      </c>
      <c r="P46" s="35"/>
      <c r="Q46" s="16">
        <v>58</v>
      </c>
      <c r="R46" s="16">
        <v>58</v>
      </c>
      <c r="S46" s="159"/>
      <c r="T46" s="57">
        <v>33</v>
      </c>
      <c r="U46" s="6">
        <v>33</v>
      </c>
      <c r="V46" s="105" t="s">
        <v>3516</v>
      </c>
      <c r="Z46" s="16">
        <f>H46+K46+N46+Q46+T46+W46</f>
        <v>219</v>
      </c>
      <c r="AA46" s="16">
        <f>I46+L46+O46+R46+U46+X46</f>
        <v>219</v>
      </c>
      <c r="AB46" s="38">
        <f>Z46/AA46</f>
        <v>1</v>
      </c>
      <c r="AC46" s="38">
        <f>+AB46/F46</f>
        <v>1</v>
      </c>
    </row>
    <row r="47" spans="1:30" ht="15.75" hidden="1" customHeight="1" x14ac:dyDescent="0.25">
      <c r="A47" s="16">
        <v>44</v>
      </c>
      <c r="B47" s="16" t="s">
        <v>14</v>
      </c>
      <c r="C47" s="16" t="s">
        <v>72</v>
      </c>
      <c r="D47" s="16" t="s">
        <v>16</v>
      </c>
      <c r="E47" s="17" t="s">
        <v>75</v>
      </c>
      <c r="F47" s="16">
        <v>1</v>
      </c>
      <c r="G47" s="16" t="s">
        <v>71</v>
      </c>
      <c r="H47" s="21">
        <v>0</v>
      </c>
      <c r="I47" s="21">
        <v>0</v>
      </c>
      <c r="J47" s="33" t="s">
        <v>26</v>
      </c>
      <c r="K47" s="21">
        <v>0</v>
      </c>
      <c r="L47" s="21">
        <v>0</v>
      </c>
      <c r="M47" s="33" t="s">
        <v>26</v>
      </c>
      <c r="N47" s="21">
        <v>0</v>
      </c>
      <c r="O47" s="21">
        <v>0</v>
      </c>
      <c r="P47" s="33" t="s">
        <v>26</v>
      </c>
      <c r="Q47" s="16">
        <v>0</v>
      </c>
      <c r="R47" s="16">
        <v>0</v>
      </c>
      <c r="S47" s="159"/>
      <c r="T47" s="57">
        <v>1</v>
      </c>
      <c r="U47" s="6">
        <v>1</v>
      </c>
      <c r="V47" s="105" t="s">
        <v>3111</v>
      </c>
      <c r="Z47" s="16">
        <f>H47+K47+N47+Q47+T47+W47</f>
        <v>1</v>
      </c>
      <c r="AA47" s="16">
        <f>I47+L47+O47+R47+U47+X47</f>
        <v>1</v>
      </c>
      <c r="AB47" s="42">
        <f>+Z47/AA47</f>
        <v>1</v>
      </c>
      <c r="AC47" s="42">
        <f>+Z47/F47</f>
        <v>1</v>
      </c>
    </row>
    <row r="48" spans="1:30" ht="15.75" hidden="1" customHeight="1" x14ac:dyDescent="0.25">
      <c r="A48" s="16">
        <v>45</v>
      </c>
      <c r="B48" s="16" t="s">
        <v>14</v>
      </c>
      <c r="C48" s="16" t="s">
        <v>72</v>
      </c>
      <c r="D48" s="16" t="s">
        <v>16</v>
      </c>
      <c r="E48" s="17" t="s">
        <v>76</v>
      </c>
      <c r="F48" s="18">
        <v>1</v>
      </c>
      <c r="G48" s="16" t="s">
        <v>18</v>
      </c>
      <c r="H48" s="16">
        <v>0</v>
      </c>
      <c r="I48" s="16">
        <v>0</v>
      </c>
      <c r="J48" s="37"/>
      <c r="K48" s="16">
        <v>638</v>
      </c>
      <c r="L48" s="16">
        <v>638</v>
      </c>
      <c r="M48" s="34"/>
      <c r="N48" s="16">
        <v>491</v>
      </c>
      <c r="O48" s="16">
        <v>491</v>
      </c>
      <c r="P48" s="35"/>
      <c r="Q48" s="16">
        <v>591</v>
      </c>
      <c r="R48" s="16">
        <v>591</v>
      </c>
      <c r="S48" s="159"/>
      <c r="T48" s="57">
        <v>634</v>
      </c>
      <c r="U48" s="6">
        <v>634</v>
      </c>
      <c r="V48" s="105" t="s">
        <v>3517</v>
      </c>
      <c r="Z48" s="16">
        <f t="shared" ref="Z48:Z52" si="19">H48+K48+N48+Q48+T48+W48</f>
        <v>2354</v>
      </c>
      <c r="AA48" s="16">
        <f t="shared" ref="AA48:AA52" si="20">I48+L48+O48+R48+U48+X48</f>
        <v>2354</v>
      </c>
      <c r="AB48" s="38">
        <f t="shared" ref="AB48:AB50" si="21">Z48/AA48</f>
        <v>1</v>
      </c>
      <c r="AC48" s="38">
        <f t="shared" ref="AC48:AC50" si="22">+AB48/F48</f>
        <v>1</v>
      </c>
    </row>
    <row r="49" spans="1:30" ht="15.75" hidden="1" customHeight="1" x14ac:dyDescent="0.25">
      <c r="A49" s="16">
        <v>46</v>
      </c>
      <c r="B49" s="16" t="s">
        <v>14</v>
      </c>
      <c r="C49" s="16" t="s">
        <v>72</v>
      </c>
      <c r="D49" s="16" t="s">
        <v>16</v>
      </c>
      <c r="E49" s="17" t="s">
        <v>77</v>
      </c>
      <c r="F49" s="18">
        <v>1</v>
      </c>
      <c r="G49" s="16" t="s">
        <v>18</v>
      </c>
      <c r="H49" s="21">
        <v>0</v>
      </c>
      <c r="I49" s="21">
        <v>0</v>
      </c>
      <c r="J49" s="33" t="s">
        <v>26</v>
      </c>
      <c r="K49" s="21">
        <v>0</v>
      </c>
      <c r="L49" s="21">
        <v>0</v>
      </c>
      <c r="M49" s="33" t="s">
        <v>26</v>
      </c>
      <c r="N49" s="21">
        <v>0</v>
      </c>
      <c r="O49" s="21">
        <v>0</v>
      </c>
      <c r="P49" s="33" t="s">
        <v>26</v>
      </c>
      <c r="Q49" s="16">
        <v>8</v>
      </c>
      <c r="R49" s="16">
        <v>8</v>
      </c>
      <c r="S49" s="159"/>
      <c r="T49" s="57">
        <v>12</v>
      </c>
      <c r="U49" s="6">
        <v>12</v>
      </c>
      <c r="V49" s="105" t="s">
        <v>3517</v>
      </c>
      <c r="Z49" s="16">
        <f t="shared" si="19"/>
        <v>20</v>
      </c>
      <c r="AA49" s="16">
        <f t="shared" si="20"/>
        <v>20</v>
      </c>
      <c r="AB49" s="38">
        <f t="shared" si="21"/>
        <v>1</v>
      </c>
      <c r="AC49" s="38">
        <f t="shared" si="22"/>
        <v>1</v>
      </c>
    </row>
    <row r="50" spans="1:30" ht="15.75" hidden="1" customHeight="1" x14ac:dyDescent="0.25">
      <c r="A50" s="16">
        <v>47</v>
      </c>
      <c r="B50" s="16" t="s">
        <v>14</v>
      </c>
      <c r="C50" s="16" t="s">
        <v>72</v>
      </c>
      <c r="D50" s="16" t="s">
        <v>16</v>
      </c>
      <c r="E50" s="17" t="s">
        <v>78</v>
      </c>
      <c r="F50" s="18">
        <v>1</v>
      </c>
      <c r="G50" s="16" t="s">
        <v>18</v>
      </c>
      <c r="H50" s="16">
        <v>0</v>
      </c>
      <c r="I50" s="16">
        <v>0</v>
      </c>
      <c r="J50" s="37"/>
      <c r="K50" s="16">
        <v>16</v>
      </c>
      <c r="L50" s="16">
        <v>16</v>
      </c>
      <c r="M50" s="34"/>
      <c r="N50" s="16">
        <v>13</v>
      </c>
      <c r="O50" s="16">
        <v>13</v>
      </c>
      <c r="P50" s="35"/>
      <c r="Q50" s="16">
        <v>48</v>
      </c>
      <c r="R50" s="16">
        <v>48</v>
      </c>
      <c r="S50" s="159"/>
      <c r="T50" s="57">
        <v>51</v>
      </c>
      <c r="U50" s="6">
        <v>51</v>
      </c>
      <c r="V50" s="105" t="s">
        <v>3517</v>
      </c>
      <c r="Z50" s="16">
        <f t="shared" si="19"/>
        <v>128</v>
      </c>
      <c r="AA50" s="16">
        <f t="shared" si="20"/>
        <v>128</v>
      </c>
      <c r="AB50" s="38">
        <f t="shared" si="21"/>
        <v>1</v>
      </c>
      <c r="AC50" s="38">
        <f t="shared" si="22"/>
        <v>1</v>
      </c>
    </row>
    <row r="51" spans="1:30" ht="15.75" hidden="1" customHeight="1" x14ac:dyDescent="0.25">
      <c r="A51" s="16">
        <v>48</v>
      </c>
      <c r="B51" s="16" t="s">
        <v>14</v>
      </c>
      <c r="C51" s="16" t="s">
        <v>72</v>
      </c>
      <c r="D51" s="16" t="s">
        <v>16</v>
      </c>
      <c r="E51" s="17" t="s">
        <v>79</v>
      </c>
      <c r="F51" s="16">
        <v>4</v>
      </c>
      <c r="G51" s="16" t="s">
        <v>80</v>
      </c>
      <c r="H51" s="21">
        <v>0</v>
      </c>
      <c r="I51" s="21">
        <v>0</v>
      </c>
      <c r="J51" s="33" t="s">
        <v>26</v>
      </c>
      <c r="K51" s="21">
        <v>0</v>
      </c>
      <c r="L51" s="21">
        <v>0</v>
      </c>
      <c r="M51" s="33" t="s">
        <v>26</v>
      </c>
      <c r="N51" s="16">
        <v>0</v>
      </c>
      <c r="O51" s="21">
        <v>1</v>
      </c>
      <c r="P51" s="35"/>
      <c r="Q51" s="16">
        <v>0</v>
      </c>
      <c r="R51" s="16">
        <v>0</v>
      </c>
      <c r="S51" s="159"/>
      <c r="T51" s="57">
        <v>0</v>
      </c>
      <c r="U51" s="6">
        <v>0</v>
      </c>
      <c r="V51" s="105" t="s">
        <v>3518</v>
      </c>
      <c r="X51" s="6">
        <v>1</v>
      </c>
      <c r="Z51" s="173">
        <f t="shared" si="19"/>
        <v>0</v>
      </c>
      <c r="AA51" s="173">
        <f>I51+L51+O51+R51+U51+X51</f>
        <v>2</v>
      </c>
      <c r="AB51" s="174">
        <f t="shared" ref="AB51:AB52" si="23">+Z51/AA51</f>
        <v>0</v>
      </c>
      <c r="AC51" s="174">
        <f t="shared" ref="AC51:AC52" si="24">+Z51/F51</f>
        <v>0</v>
      </c>
      <c r="AD51" s="173"/>
    </row>
    <row r="52" spans="1:30" ht="15.75" hidden="1" customHeight="1" x14ac:dyDescent="0.25">
      <c r="A52" s="16">
        <v>49</v>
      </c>
      <c r="B52" s="16" t="s">
        <v>14</v>
      </c>
      <c r="C52" s="16" t="s">
        <v>81</v>
      </c>
      <c r="D52" s="16" t="s">
        <v>16</v>
      </c>
      <c r="E52" s="17" t="s">
        <v>82</v>
      </c>
      <c r="F52" s="16">
        <v>12</v>
      </c>
      <c r="G52" s="16" t="s">
        <v>83</v>
      </c>
      <c r="H52" s="16">
        <v>1</v>
      </c>
      <c r="I52" s="21">
        <v>1</v>
      </c>
      <c r="J52" s="37"/>
      <c r="K52" s="16">
        <v>1</v>
      </c>
      <c r="L52" s="21">
        <v>1</v>
      </c>
      <c r="M52" s="34"/>
      <c r="N52" s="16">
        <v>1</v>
      </c>
      <c r="O52" s="21">
        <v>1</v>
      </c>
      <c r="P52" s="35"/>
      <c r="Q52" s="16">
        <v>0</v>
      </c>
      <c r="R52" s="16">
        <v>0</v>
      </c>
      <c r="S52" s="159"/>
      <c r="T52" s="57">
        <v>1</v>
      </c>
      <c r="U52" s="6">
        <v>1</v>
      </c>
      <c r="V52" s="152"/>
      <c r="Z52" s="16">
        <f t="shared" si="19"/>
        <v>4</v>
      </c>
      <c r="AA52" s="16">
        <f t="shared" si="20"/>
        <v>4</v>
      </c>
      <c r="AB52" s="42">
        <f t="shared" si="23"/>
        <v>1</v>
      </c>
      <c r="AC52" s="42">
        <f t="shared" si="24"/>
        <v>0.33333333333333331</v>
      </c>
    </row>
    <row r="53" spans="1:30" ht="15.75" hidden="1" customHeight="1" x14ac:dyDescent="0.25">
      <c r="A53" s="16">
        <v>50</v>
      </c>
      <c r="B53" s="16" t="s">
        <v>14</v>
      </c>
      <c r="C53" s="16" t="s">
        <v>81</v>
      </c>
      <c r="D53" s="16" t="s">
        <v>16</v>
      </c>
      <c r="E53" s="17" t="s">
        <v>84</v>
      </c>
      <c r="F53" s="18">
        <v>1</v>
      </c>
      <c r="G53" s="16" t="s">
        <v>18</v>
      </c>
      <c r="H53" s="16">
        <v>0</v>
      </c>
      <c r="I53" s="16">
        <v>0</v>
      </c>
      <c r="J53" s="37"/>
      <c r="K53" s="16">
        <v>0</v>
      </c>
      <c r="L53" s="16">
        <v>0</v>
      </c>
      <c r="M53" s="34"/>
      <c r="N53" s="16">
        <v>0</v>
      </c>
      <c r="O53" s="16">
        <v>0</v>
      </c>
      <c r="P53" s="35"/>
      <c r="Q53" s="16">
        <v>0</v>
      </c>
      <c r="R53" s="16">
        <v>0</v>
      </c>
      <c r="S53" s="159"/>
      <c r="T53" s="57">
        <v>0</v>
      </c>
      <c r="U53" s="6">
        <v>0</v>
      </c>
      <c r="V53" s="152"/>
      <c r="Z53" s="16">
        <f t="shared" ref="Z53:Z57" si="25">H53+K53+N53+Q53+T53+W53</f>
        <v>0</v>
      </c>
      <c r="AA53" s="16">
        <f t="shared" ref="AA53:AA57" si="26">I53+L53+O53+R53+U53+X53</f>
        <v>0</v>
      </c>
      <c r="AB53" s="38" t="e">
        <f t="shared" ref="AB53:AB57" si="27">Z53/AA53</f>
        <v>#DIV/0!</v>
      </c>
      <c r="AC53" s="38" t="e">
        <f t="shared" ref="AC53:AC57" si="28">+AB53/F53</f>
        <v>#DIV/0!</v>
      </c>
    </row>
    <row r="54" spans="1:30" ht="15.75" hidden="1" customHeight="1" x14ac:dyDescent="0.25">
      <c r="A54" s="16">
        <v>51</v>
      </c>
      <c r="B54" s="16" t="s">
        <v>14</v>
      </c>
      <c r="C54" s="16" t="s">
        <v>81</v>
      </c>
      <c r="D54" s="16" t="s">
        <v>16</v>
      </c>
      <c r="E54" s="17" t="s">
        <v>85</v>
      </c>
      <c r="F54" s="18">
        <v>1</v>
      </c>
      <c r="G54" s="16" t="s">
        <v>18</v>
      </c>
      <c r="H54" s="16">
        <v>1029</v>
      </c>
      <c r="I54" s="16">
        <v>1029</v>
      </c>
      <c r="J54" s="37"/>
      <c r="K54" s="16">
        <v>1021</v>
      </c>
      <c r="L54" s="16">
        <v>1021</v>
      </c>
      <c r="M54" s="34"/>
      <c r="N54" s="16">
        <v>1152</v>
      </c>
      <c r="O54" s="16">
        <v>1152</v>
      </c>
      <c r="P54" s="35"/>
      <c r="Q54" s="16">
        <v>1029</v>
      </c>
      <c r="R54" s="16">
        <v>1029</v>
      </c>
      <c r="S54" s="159"/>
      <c r="T54" s="57">
        <v>1490</v>
      </c>
      <c r="U54" s="57">
        <v>1490</v>
      </c>
      <c r="V54" s="152"/>
      <c r="Z54" s="16">
        <f t="shared" si="25"/>
        <v>5721</v>
      </c>
      <c r="AA54" s="16">
        <f t="shared" si="26"/>
        <v>5721</v>
      </c>
      <c r="AB54" s="38">
        <f t="shared" si="27"/>
        <v>1</v>
      </c>
      <c r="AC54" s="38">
        <f t="shared" si="28"/>
        <v>1</v>
      </c>
    </row>
    <row r="55" spans="1:30" ht="15.75" hidden="1" customHeight="1" x14ac:dyDescent="0.25">
      <c r="A55" s="16">
        <v>52</v>
      </c>
      <c r="B55" s="16" t="s">
        <v>14</v>
      </c>
      <c r="C55" s="16" t="s">
        <v>81</v>
      </c>
      <c r="D55" s="16" t="s">
        <v>16</v>
      </c>
      <c r="E55" s="17" t="s">
        <v>86</v>
      </c>
      <c r="F55" s="18">
        <v>1</v>
      </c>
      <c r="G55" s="16" t="s">
        <v>18</v>
      </c>
      <c r="H55" s="16">
        <v>15</v>
      </c>
      <c r="I55" s="16">
        <v>15</v>
      </c>
      <c r="J55" s="37"/>
      <c r="K55" s="16">
        <v>11</v>
      </c>
      <c r="L55" s="16">
        <v>11</v>
      </c>
      <c r="M55" s="34"/>
      <c r="N55" s="16">
        <v>11</v>
      </c>
      <c r="O55" s="16">
        <v>11</v>
      </c>
      <c r="P55" s="35"/>
      <c r="Q55" s="16">
        <v>17</v>
      </c>
      <c r="R55" s="16">
        <v>17</v>
      </c>
      <c r="S55" s="159"/>
      <c r="T55" s="57">
        <v>0</v>
      </c>
      <c r="U55" s="6">
        <v>0</v>
      </c>
      <c r="V55" s="152"/>
      <c r="Z55" s="16">
        <f t="shared" si="25"/>
        <v>54</v>
      </c>
      <c r="AA55" s="16">
        <f t="shared" si="26"/>
        <v>54</v>
      </c>
      <c r="AB55" s="38">
        <f t="shared" si="27"/>
        <v>1</v>
      </c>
      <c r="AC55" s="38">
        <f t="shared" si="28"/>
        <v>1</v>
      </c>
    </row>
    <row r="56" spans="1:30" ht="15.75" hidden="1" customHeight="1" x14ac:dyDescent="0.25">
      <c r="A56" s="16">
        <v>53</v>
      </c>
      <c r="B56" s="16" t="s">
        <v>14</v>
      </c>
      <c r="C56" s="16" t="s">
        <v>81</v>
      </c>
      <c r="D56" s="16" t="s">
        <v>16</v>
      </c>
      <c r="E56" s="17" t="s">
        <v>87</v>
      </c>
      <c r="F56" s="18">
        <v>1</v>
      </c>
      <c r="G56" s="16" t="s">
        <v>18</v>
      </c>
      <c r="H56" s="16">
        <v>17</v>
      </c>
      <c r="I56" s="16">
        <v>17</v>
      </c>
      <c r="J56" s="37"/>
      <c r="K56" s="16">
        <v>22</v>
      </c>
      <c r="L56" s="16">
        <v>22</v>
      </c>
      <c r="M56" s="34"/>
      <c r="N56" s="16">
        <v>9</v>
      </c>
      <c r="O56" s="16">
        <v>9</v>
      </c>
      <c r="P56" s="35"/>
      <c r="Q56" s="16">
        <v>21</v>
      </c>
      <c r="R56" s="16">
        <v>21</v>
      </c>
      <c r="S56" s="159"/>
      <c r="T56" s="57">
        <v>31</v>
      </c>
      <c r="U56" s="6">
        <v>31</v>
      </c>
      <c r="V56" s="152"/>
      <c r="Z56" s="16">
        <f t="shared" si="25"/>
        <v>100</v>
      </c>
      <c r="AA56" s="16">
        <f t="shared" si="26"/>
        <v>100</v>
      </c>
      <c r="AB56" s="38">
        <f t="shared" si="27"/>
        <v>1</v>
      </c>
      <c r="AC56" s="38">
        <f t="shared" si="28"/>
        <v>1</v>
      </c>
    </row>
    <row r="57" spans="1:30" ht="15.75" hidden="1" customHeight="1" x14ac:dyDescent="0.25">
      <c r="A57" s="16">
        <v>54</v>
      </c>
      <c r="B57" s="16" t="s">
        <v>14</v>
      </c>
      <c r="C57" s="16" t="s">
        <v>81</v>
      </c>
      <c r="D57" s="16" t="s">
        <v>16</v>
      </c>
      <c r="E57" s="17" t="s">
        <v>88</v>
      </c>
      <c r="F57" s="18">
        <v>1</v>
      </c>
      <c r="G57" s="16" t="s">
        <v>18</v>
      </c>
      <c r="H57" s="16">
        <v>11</v>
      </c>
      <c r="I57" s="16">
        <v>11</v>
      </c>
      <c r="J57" s="37"/>
      <c r="K57" s="16">
        <v>3</v>
      </c>
      <c r="L57" s="16">
        <v>3</v>
      </c>
      <c r="M57" s="34"/>
      <c r="N57" s="16">
        <v>19</v>
      </c>
      <c r="O57" s="16">
        <v>19</v>
      </c>
      <c r="P57" s="35"/>
      <c r="Q57" s="16">
        <v>18</v>
      </c>
      <c r="R57" s="16">
        <v>18</v>
      </c>
      <c r="S57" s="159"/>
      <c r="T57" s="57">
        <v>33</v>
      </c>
      <c r="U57" s="6">
        <v>33</v>
      </c>
      <c r="V57" s="152"/>
      <c r="Z57" s="16">
        <f t="shared" si="25"/>
        <v>84</v>
      </c>
      <c r="AA57" s="16">
        <f t="shared" si="26"/>
        <v>84</v>
      </c>
      <c r="AB57" s="38">
        <f t="shared" si="27"/>
        <v>1</v>
      </c>
      <c r="AC57" s="38">
        <f t="shared" si="28"/>
        <v>1</v>
      </c>
    </row>
    <row r="58" spans="1:30" ht="15.75" hidden="1" customHeight="1" x14ac:dyDescent="0.25">
      <c r="A58" s="16">
        <v>55</v>
      </c>
      <c r="B58" s="16" t="s">
        <v>14</v>
      </c>
      <c r="C58" s="16" t="s">
        <v>81</v>
      </c>
      <c r="D58" s="16" t="s">
        <v>16</v>
      </c>
      <c r="E58" s="17" t="s">
        <v>89</v>
      </c>
      <c r="F58" s="16">
        <v>1</v>
      </c>
      <c r="G58" s="16" t="s">
        <v>90</v>
      </c>
      <c r="H58" s="21">
        <v>0</v>
      </c>
      <c r="I58" s="21">
        <v>0</v>
      </c>
      <c r="J58" s="33" t="s">
        <v>26</v>
      </c>
      <c r="K58" s="21">
        <v>0</v>
      </c>
      <c r="L58" s="21">
        <v>0</v>
      </c>
      <c r="M58" s="33" t="s">
        <v>26</v>
      </c>
      <c r="N58" s="21">
        <v>0</v>
      </c>
      <c r="O58" s="21">
        <v>0</v>
      </c>
      <c r="P58" s="33" t="s">
        <v>26</v>
      </c>
      <c r="Q58" s="16">
        <v>0</v>
      </c>
      <c r="R58" s="16">
        <v>0</v>
      </c>
      <c r="S58" s="159"/>
      <c r="T58" s="57">
        <v>0</v>
      </c>
      <c r="U58" s="6">
        <v>0</v>
      </c>
      <c r="V58" s="152"/>
      <c r="Z58" s="16">
        <f>H58+K58+N58+Q58+T58+W58</f>
        <v>0</v>
      </c>
      <c r="AA58" s="16">
        <f>I58+L58+O58+R58+U58+X58</f>
        <v>0</v>
      </c>
      <c r="AB58" s="42" t="e">
        <f>+Z58/AA58</f>
        <v>#DIV/0!</v>
      </c>
      <c r="AC58" s="42">
        <f>+Z58/F58</f>
        <v>0</v>
      </c>
    </row>
    <row r="59" spans="1:30" ht="15.75" hidden="1" customHeight="1" x14ac:dyDescent="0.25">
      <c r="A59" s="16">
        <v>56</v>
      </c>
      <c r="B59" s="31" t="s">
        <v>91</v>
      </c>
      <c r="C59" s="31" t="s">
        <v>92</v>
      </c>
      <c r="D59" s="31" t="s">
        <v>16</v>
      </c>
      <c r="E59" s="26" t="s">
        <v>93</v>
      </c>
      <c r="F59" s="18">
        <v>1</v>
      </c>
      <c r="G59" s="16" t="s">
        <v>18</v>
      </c>
      <c r="H59" s="36">
        <v>100</v>
      </c>
      <c r="I59" s="36">
        <v>100</v>
      </c>
      <c r="J59" s="166" t="s">
        <v>188</v>
      </c>
      <c r="K59" s="16">
        <v>100</v>
      </c>
      <c r="L59" s="16">
        <v>100</v>
      </c>
      <c r="M59" s="166" t="s">
        <v>216</v>
      </c>
      <c r="N59" s="60">
        <v>100</v>
      </c>
      <c r="O59" s="60">
        <v>100</v>
      </c>
      <c r="P59" s="35" t="s">
        <v>2950</v>
      </c>
      <c r="Q59" s="38">
        <v>1</v>
      </c>
      <c r="R59" s="38">
        <v>1</v>
      </c>
      <c r="S59" s="59" t="s">
        <v>3049</v>
      </c>
      <c r="T59" s="57">
        <v>100</v>
      </c>
      <c r="U59" s="6">
        <v>100</v>
      </c>
      <c r="V59" s="105" t="s">
        <v>3049</v>
      </c>
      <c r="Z59" s="16">
        <f t="shared" ref="Z59:Z66" si="29">H59+K59+N59+Q59+T59+W59</f>
        <v>401</v>
      </c>
      <c r="AA59" s="16">
        <f t="shared" ref="AA59:AA66" si="30">I59+L59+O59+R59+U59+X59</f>
        <v>401</v>
      </c>
      <c r="AB59" s="38">
        <f t="shared" ref="AB59:AB61" si="31">Z59/AA59</f>
        <v>1</v>
      </c>
      <c r="AC59" s="38">
        <f t="shared" ref="AC59:AC61" si="32">+AB59/F59</f>
        <v>1</v>
      </c>
    </row>
    <row r="60" spans="1:30" ht="15.75" hidden="1" customHeight="1" x14ac:dyDescent="0.25">
      <c r="A60" s="16">
        <v>57</v>
      </c>
      <c r="B60" s="31" t="s">
        <v>91</v>
      </c>
      <c r="C60" s="31" t="s">
        <v>94</v>
      </c>
      <c r="D60" s="31" t="s">
        <v>16</v>
      </c>
      <c r="E60" s="26" t="s">
        <v>95</v>
      </c>
      <c r="F60" s="18">
        <v>1</v>
      </c>
      <c r="G60" s="16" t="s">
        <v>18</v>
      </c>
      <c r="H60" s="36">
        <v>100</v>
      </c>
      <c r="I60" s="36">
        <v>100</v>
      </c>
      <c r="J60" s="166" t="s">
        <v>194</v>
      </c>
      <c r="K60" s="16">
        <v>100</v>
      </c>
      <c r="L60" s="16">
        <v>100</v>
      </c>
      <c r="M60" s="166" t="s">
        <v>225</v>
      </c>
      <c r="N60" s="60">
        <v>100</v>
      </c>
      <c r="O60" s="60">
        <v>100</v>
      </c>
      <c r="P60" s="35"/>
      <c r="Q60" s="16">
        <v>100</v>
      </c>
      <c r="R60" s="16">
        <v>100</v>
      </c>
      <c r="S60" s="59" t="s">
        <v>3050</v>
      </c>
      <c r="T60" s="57">
        <v>100</v>
      </c>
      <c r="U60" s="6">
        <v>100</v>
      </c>
      <c r="V60" s="105" t="s">
        <v>3692</v>
      </c>
      <c r="Z60" s="16">
        <f t="shared" si="29"/>
        <v>500</v>
      </c>
      <c r="AA60" s="16">
        <f t="shared" si="30"/>
        <v>500</v>
      </c>
      <c r="AB60" s="38">
        <f t="shared" si="31"/>
        <v>1</v>
      </c>
      <c r="AC60" s="38">
        <f t="shared" si="32"/>
        <v>1</v>
      </c>
    </row>
    <row r="61" spans="1:30" ht="15.75" hidden="1" customHeight="1" x14ac:dyDescent="0.25">
      <c r="A61" s="16">
        <v>58</v>
      </c>
      <c r="B61" s="31" t="s">
        <v>91</v>
      </c>
      <c r="C61" s="31" t="s">
        <v>94</v>
      </c>
      <c r="D61" s="31" t="s">
        <v>16</v>
      </c>
      <c r="E61" s="26" t="s">
        <v>96</v>
      </c>
      <c r="F61" s="18">
        <v>1</v>
      </c>
      <c r="G61" s="16" t="s">
        <v>18</v>
      </c>
      <c r="H61" s="36">
        <v>100</v>
      </c>
      <c r="I61" s="36">
        <v>100</v>
      </c>
      <c r="J61" s="166" t="s">
        <v>195</v>
      </c>
      <c r="K61" s="16">
        <v>100</v>
      </c>
      <c r="L61" s="16">
        <v>100</v>
      </c>
      <c r="M61" s="166" t="s">
        <v>195</v>
      </c>
      <c r="N61" s="60">
        <v>100</v>
      </c>
      <c r="O61" s="60">
        <v>100</v>
      </c>
      <c r="P61" s="35"/>
      <c r="Q61" s="16">
        <v>100</v>
      </c>
      <c r="R61" s="16">
        <v>100</v>
      </c>
      <c r="S61" s="59" t="s">
        <v>3051</v>
      </c>
      <c r="T61" s="57">
        <v>100</v>
      </c>
      <c r="U61" s="6">
        <v>100</v>
      </c>
      <c r="V61" s="105" t="s">
        <v>3693</v>
      </c>
      <c r="Z61" s="16">
        <f t="shared" si="29"/>
        <v>500</v>
      </c>
      <c r="AA61" s="16">
        <f t="shared" si="30"/>
        <v>500</v>
      </c>
      <c r="AB61" s="38">
        <f t="shared" si="31"/>
        <v>1</v>
      </c>
      <c r="AC61" s="38">
        <f t="shared" si="32"/>
        <v>1</v>
      </c>
    </row>
    <row r="62" spans="1:30" ht="15.75" hidden="1" customHeight="1" x14ac:dyDescent="0.25">
      <c r="A62" s="16">
        <v>59</v>
      </c>
      <c r="B62" s="31" t="s">
        <v>91</v>
      </c>
      <c r="C62" s="31" t="s">
        <v>94</v>
      </c>
      <c r="D62" s="31" t="s">
        <v>16</v>
      </c>
      <c r="E62" s="26" t="s">
        <v>97</v>
      </c>
      <c r="F62" s="16">
        <v>1</v>
      </c>
      <c r="G62" s="16" t="s">
        <v>98</v>
      </c>
      <c r="H62" s="21">
        <v>0</v>
      </c>
      <c r="I62" s="21">
        <v>0</v>
      </c>
      <c r="J62" s="33" t="s">
        <v>26</v>
      </c>
      <c r="K62" s="21">
        <v>0</v>
      </c>
      <c r="L62" s="21">
        <v>0</v>
      </c>
      <c r="M62" s="33" t="s">
        <v>26</v>
      </c>
      <c r="N62" s="21">
        <v>0</v>
      </c>
      <c r="O62" s="21">
        <v>0</v>
      </c>
      <c r="P62" s="33" t="s">
        <v>26</v>
      </c>
      <c r="Q62" s="21">
        <v>0</v>
      </c>
      <c r="R62" s="21">
        <v>0</v>
      </c>
      <c r="S62" s="33" t="s">
        <v>26</v>
      </c>
      <c r="T62" s="57" t="s">
        <v>3594</v>
      </c>
      <c r="V62" s="152"/>
      <c r="Z62" s="16">
        <f>H62+K62+N62</f>
        <v>0</v>
      </c>
      <c r="AA62" s="16">
        <f>I62+L62+O62</f>
        <v>0</v>
      </c>
      <c r="AB62" s="42" t="e">
        <f t="shared" ref="AB62:AB66" si="33">+Z62/AA62</f>
        <v>#DIV/0!</v>
      </c>
      <c r="AC62" s="42">
        <f t="shared" ref="AC62:AC66" si="34">+Z62/F62</f>
        <v>0</v>
      </c>
    </row>
    <row r="63" spans="1:30" ht="15.75" hidden="1" customHeight="1" x14ac:dyDescent="0.25">
      <c r="A63" s="16">
        <v>60</v>
      </c>
      <c r="B63" s="31" t="s">
        <v>91</v>
      </c>
      <c r="C63" s="31" t="s">
        <v>94</v>
      </c>
      <c r="D63" s="31" t="s">
        <v>16</v>
      </c>
      <c r="E63" s="26" t="s">
        <v>99</v>
      </c>
      <c r="F63" s="16">
        <v>1</v>
      </c>
      <c r="G63" s="16" t="s">
        <v>98</v>
      </c>
      <c r="H63" s="21">
        <v>0</v>
      </c>
      <c r="I63" s="21">
        <v>0</v>
      </c>
      <c r="J63" s="33" t="s">
        <v>26</v>
      </c>
      <c r="K63" s="21">
        <v>0</v>
      </c>
      <c r="L63" s="21">
        <v>0</v>
      </c>
      <c r="M63" s="33" t="s">
        <v>26</v>
      </c>
      <c r="N63" s="21">
        <v>0</v>
      </c>
      <c r="O63" s="21">
        <v>0</v>
      </c>
      <c r="P63" s="33" t="s">
        <v>26</v>
      </c>
      <c r="Q63" s="21">
        <v>0</v>
      </c>
      <c r="R63" s="21">
        <v>0</v>
      </c>
      <c r="S63" s="33" t="s">
        <v>26</v>
      </c>
      <c r="T63" s="57" t="s">
        <v>3694</v>
      </c>
      <c r="V63" s="152"/>
      <c r="Z63" s="16">
        <f>H63+K63+N63</f>
        <v>0</v>
      </c>
      <c r="AA63" s="16">
        <f>I63+L63+O63</f>
        <v>0</v>
      </c>
      <c r="AB63" s="42" t="e">
        <f t="shared" si="33"/>
        <v>#DIV/0!</v>
      </c>
      <c r="AC63" s="42">
        <f t="shared" si="34"/>
        <v>0</v>
      </c>
    </row>
    <row r="64" spans="1:30" ht="15.75" hidden="1" customHeight="1" x14ac:dyDescent="0.25">
      <c r="A64" s="16">
        <v>61</v>
      </c>
      <c r="B64" s="31" t="s">
        <v>91</v>
      </c>
      <c r="C64" s="31" t="s">
        <v>94</v>
      </c>
      <c r="D64" s="31" t="s">
        <v>16</v>
      </c>
      <c r="E64" s="26" t="s">
        <v>100</v>
      </c>
      <c r="F64" s="16">
        <v>1</v>
      </c>
      <c r="G64" s="16" t="s">
        <v>3342</v>
      </c>
      <c r="H64" s="21">
        <v>0</v>
      </c>
      <c r="I64" s="21">
        <v>0</v>
      </c>
      <c r="J64" s="33" t="s">
        <v>26</v>
      </c>
      <c r="K64" s="16">
        <v>1</v>
      </c>
      <c r="L64" s="21">
        <v>1</v>
      </c>
      <c r="M64" s="166" t="s">
        <v>226</v>
      </c>
      <c r="N64" s="21">
        <v>0</v>
      </c>
      <c r="O64" s="21">
        <v>0</v>
      </c>
      <c r="P64" s="33" t="s">
        <v>26</v>
      </c>
      <c r="Q64" s="16" t="s">
        <v>3343</v>
      </c>
      <c r="R64" s="16" t="s">
        <v>3343</v>
      </c>
      <c r="S64" s="16" t="s">
        <v>3343</v>
      </c>
      <c r="T64" s="6" t="s">
        <v>3343</v>
      </c>
      <c r="U64" s="6" t="s">
        <v>3343</v>
      </c>
      <c r="V64" s="105" t="s">
        <v>3343</v>
      </c>
      <c r="W64" s="6" t="s">
        <v>3343</v>
      </c>
      <c r="X64" s="6" t="s">
        <v>3343</v>
      </c>
      <c r="Y64" s="6" t="s">
        <v>3343</v>
      </c>
      <c r="Z64" s="92">
        <f>H64+K64</f>
        <v>1</v>
      </c>
      <c r="AA64" s="92">
        <f>I64+L64</f>
        <v>1</v>
      </c>
      <c r="AB64" s="116">
        <f t="shared" si="33"/>
        <v>1</v>
      </c>
      <c r="AC64" s="116">
        <f t="shared" si="34"/>
        <v>1</v>
      </c>
      <c r="AD64" s="92"/>
    </row>
    <row r="65" spans="1:30" ht="15.75" hidden="1" customHeight="1" x14ac:dyDescent="0.25">
      <c r="A65" s="16">
        <v>62</v>
      </c>
      <c r="B65" s="31" t="s">
        <v>91</v>
      </c>
      <c r="C65" s="31" t="s">
        <v>101</v>
      </c>
      <c r="D65" s="31" t="s">
        <v>16</v>
      </c>
      <c r="E65" s="26" t="s">
        <v>102</v>
      </c>
      <c r="F65" s="16">
        <v>12</v>
      </c>
      <c r="G65" s="16" t="s">
        <v>103</v>
      </c>
      <c r="H65" s="16">
        <v>1</v>
      </c>
      <c r="I65" s="21">
        <v>1</v>
      </c>
      <c r="J65" s="166" t="s">
        <v>192</v>
      </c>
      <c r="K65" s="16">
        <v>1</v>
      </c>
      <c r="L65" s="21">
        <v>1</v>
      </c>
      <c r="M65" s="166" t="s">
        <v>221</v>
      </c>
      <c r="N65" s="60">
        <v>1</v>
      </c>
      <c r="O65" s="21">
        <v>1</v>
      </c>
      <c r="P65" s="35"/>
      <c r="Q65" s="16">
        <v>1</v>
      </c>
      <c r="R65" s="16">
        <v>1</v>
      </c>
      <c r="S65" s="59" t="s">
        <v>3052</v>
      </c>
      <c r="T65" s="57">
        <v>1</v>
      </c>
      <c r="U65" s="6">
        <v>1</v>
      </c>
      <c r="V65" s="105" t="s">
        <v>3695</v>
      </c>
      <c r="Z65" s="16">
        <f t="shared" si="29"/>
        <v>5</v>
      </c>
      <c r="AA65" s="16">
        <f t="shared" si="30"/>
        <v>5</v>
      </c>
      <c r="AB65" s="42">
        <f t="shared" si="33"/>
        <v>1</v>
      </c>
      <c r="AC65" s="42">
        <f t="shared" si="34"/>
        <v>0.41666666666666669</v>
      </c>
    </row>
    <row r="66" spans="1:30" ht="15.75" hidden="1" customHeight="1" x14ac:dyDescent="0.25">
      <c r="A66" s="16">
        <v>63</v>
      </c>
      <c r="B66" s="31" t="s">
        <v>91</v>
      </c>
      <c r="C66" s="31" t="s">
        <v>101</v>
      </c>
      <c r="D66" s="31" t="s">
        <v>16</v>
      </c>
      <c r="E66" s="26" t="s">
        <v>104</v>
      </c>
      <c r="F66" s="16">
        <v>12</v>
      </c>
      <c r="G66" s="16" t="s">
        <v>103</v>
      </c>
      <c r="H66" s="16">
        <v>1</v>
      </c>
      <c r="I66" s="21">
        <v>1</v>
      </c>
      <c r="J66" s="164" t="s">
        <v>193</v>
      </c>
      <c r="K66" s="16">
        <v>1</v>
      </c>
      <c r="L66" s="21">
        <v>1</v>
      </c>
      <c r="M66" s="166" t="s">
        <v>222</v>
      </c>
      <c r="N66" s="60">
        <v>1</v>
      </c>
      <c r="O66" s="21">
        <v>1</v>
      </c>
      <c r="P66" s="35" t="s">
        <v>2951</v>
      </c>
      <c r="Q66" s="16">
        <v>1</v>
      </c>
      <c r="R66" s="16">
        <v>1</v>
      </c>
      <c r="S66" s="59" t="s">
        <v>3053</v>
      </c>
      <c r="T66" s="57">
        <v>1</v>
      </c>
      <c r="U66" s="6">
        <v>1</v>
      </c>
      <c r="V66" s="105" t="s">
        <v>3696</v>
      </c>
      <c r="Z66" s="16">
        <f t="shared" si="29"/>
        <v>5</v>
      </c>
      <c r="AA66" s="16">
        <f t="shared" si="30"/>
        <v>5</v>
      </c>
      <c r="AB66" s="42">
        <f t="shared" si="33"/>
        <v>1</v>
      </c>
      <c r="AC66" s="42">
        <f t="shared" si="34"/>
        <v>0.41666666666666669</v>
      </c>
    </row>
    <row r="67" spans="1:30" ht="15.75" hidden="1" customHeight="1" x14ac:dyDescent="0.25">
      <c r="A67" s="173">
        <v>64</v>
      </c>
      <c r="B67" s="173" t="s">
        <v>91</v>
      </c>
      <c r="C67" s="173" t="s">
        <v>101</v>
      </c>
      <c r="D67" s="173" t="s">
        <v>16</v>
      </c>
      <c r="E67" s="383" t="s">
        <v>105</v>
      </c>
      <c r="F67" s="364">
        <v>1</v>
      </c>
      <c r="G67" s="173" t="s">
        <v>18</v>
      </c>
      <c r="H67" s="173">
        <v>0</v>
      </c>
      <c r="I67" s="173">
        <v>0</v>
      </c>
      <c r="J67" s="363"/>
      <c r="K67" s="173">
        <v>0</v>
      </c>
      <c r="L67" s="173">
        <v>0</v>
      </c>
      <c r="M67" s="363" t="s">
        <v>223</v>
      </c>
      <c r="N67" s="393">
        <v>11</v>
      </c>
      <c r="O67" s="329">
        <v>0.25</v>
      </c>
      <c r="P67" s="363" t="s">
        <v>2952</v>
      </c>
      <c r="Q67" s="329">
        <v>0.17</v>
      </c>
      <c r="R67" s="329">
        <v>0.15</v>
      </c>
      <c r="S67" s="365" t="s">
        <v>3054</v>
      </c>
      <c r="T67" s="394">
        <v>0.27</v>
      </c>
      <c r="U67" s="395">
        <v>0.15</v>
      </c>
      <c r="V67" s="367" t="s">
        <v>3697</v>
      </c>
      <c r="W67" s="366"/>
      <c r="X67" s="366"/>
      <c r="Y67" s="366"/>
      <c r="Z67" s="173">
        <f t="shared" ref="Z67:Z68" si="35">H67+K67+N67+Q67+T67+W67</f>
        <v>11.44</v>
      </c>
      <c r="AA67" s="173">
        <f t="shared" ref="AA67:AA68" si="36">I67+L67+O67+R67+U67+X67</f>
        <v>0.55000000000000004</v>
      </c>
      <c r="AB67" s="329">
        <f t="shared" ref="AB67:AB68" si="37">Z67/AA67</f>
        <v>20.799999999999997</v>
      </c>
      <c r="AC67" s="329">
        <f t="shared" ref="AC67:AC68" si="38">+AB67/F67</f>
        <v>20.799999999999997</v>
      </c>
      <c r="AD67" s="173"/>
    </row>
    <row r="68" spans="1:30" ht="15.75" hidden="1" customHeight="1" x14ac:dyDescent="0.25">
      <c r="A68" s="16">
        <v>65</v>
      </c>
      <c r="B68" s="31" t="s">
        <v>91</v>
      </c>
      <c r="C68" s="31" t="s">
        <v>101</v>
      </c>
      <c r="D68" s="31" t="s">
        <v>16</v>
      </c>
      <c r="E68" s="26" t="s">
        <v>106</v>
      </c>
      <c r="F68" s="18">
        <v>1</v>
      </c>
      <c r="G68" s="16" t="s">
        <v>18</v>
      </c>
      <c r="H68" s="16">
        <v>0</v>
      </c>
      <c r="I68" s="16">
        <v>0</v>
      </c>
      <c r="J68" s="37"/>
      <c r="K68" s="16">
        <v>0</v>
      </c>
      <c r="L68" s="16">
        <v>0</v>
      </c>
      <c r="M68" s="34" t="s">
        <v>224</v>
      </c>
      <c r="N68" s="61">
        <v>598515971.33000004</v>
      </c>
      <c r="O68" s="61">
        <v>598515971.33000004</v>
      </c>
      <c r="P68" s="35"/>
      <c r="Q68" s="16">
        <v>0</v>
      </c>
      <c r="R68" s="16">
        <v>0</v>
      </c>
      <c r="S68" s="59" t="s">
        <v>3055</v>
      </c>
      <c r="T68" s="57"/>
      <c r="V68" s="59" t="s">
        <v>3698</v>
      </c>
      <c r="Z68" s="61">
        <f t="shared" si="35"/>
        <v>598515971.33000004</v>
      </c>
      <c r="AA68" s="61">
        <f t="shared" si="36"/>
        <v>598515971.33000004</v>
      </c>
      <c r="AB68" s="38">
        <f t="shared" si="37"/>
        <v>1</v>
      </c>
      <c r="AC68" s="38">
        <f t="shared" si="38"/>
        <v>1</v>
      </c>
    </row>
    <row r="69" spans="1:30" ht="15.75" hidden="1" customHeight="1" x14ac:dyDescent="0.25">
      <c r="A69" s="16">
        <v>66</v>
      </c>
      <c r="B69" s="31" t="s">
        <v>91</v>
      </c>
      <c r="C69" s="31" t="s">
        <v>107</v>
      </c>
      <c r="D69" s="31" t="s">
        <v>16</v>
      </c>
      <c r="E69" s="26" t="s">
        <v>108</v>
      </c>
      <c r="F69" s="16">
        <v>3</v>
      </c>
      <c r="G69" s="16" t="s">
        <v>109</v>
      </c>
      <c r="H69" s="16">
        <v>1</v>
      </c>
      <c r="I69" s="21">
        <v>1</v>
      </c>
      <c r="J69" s="164" t="s">
        <v>196</v>
      </c>
      <c r="K69" s="16">
        <v>1</v>
      </c>
      <c r="L69" s="21">
        <v>1</v>
      </c>
      <c r="M69" s="166" t="s">
        <v>227</v>
      </c>
      <c r="N69" s="60">
        <v>1</v>
      </c>
      <c r="O69" s="21">
        <v>1</v>
      </c>
      <c r="P69" s="35" t="s">
        <v>2953</v>
      </c>
      <c r="Q69" s="16">
        <v>0</v>
      </c>
      <c r="R69" s="16">
        <v>0</v>
      </c>
      <c r="S69" s="59" t="s">
        <v>3056</v>
      </c>
      <c r="T69" s="16">
        <v>0</v>
      </c>
      <c r="U69" s="16">
        <v>0</v>
      </c>
      <c r="V69" s="59" t="s">
        <v>3056</v>
      </c>
      <c r="Z69" s="16">
        <f>H69+K69+N69+Q69+T69+W69</f>
        <v>3</v>
      </c>
      <c r="AA69" s="16">
        <f>I69+L69+O69+R69+U69+X69</f>
        <v>3</v>
      </c>
      <c r="AB69" s="42">
        <f>+Z69/AA69</f>
        <v>1</v>
      </c>
      <c r="AC69" s="42">
        <f>+Z69/F69</f>
        <v>1</v>
      </c>
    </row>
    <row r="70" spans="1:30" ht="15.75" hidden="1" customHeight="1" x14ac:dyDescent="0.25">
      <c r="A70" s="16">
        <v>67</v>
      </c>
      <c r="B70" s="31" t="s">
        <v>91</v>
      </c>
      <c r="C70" s="31" t="s">
        <v>107</v>
      </c>
      <c r="D70" s="31" t="s">
        <v>16</v>
      </c>
      <c r="E70" s="26" t="s">
        <v>110</v>
      </c>
      <c r="F70" s="18">
        <v>1</v>
      </c>
      <c r="G70" s="16" t="s">
        <v>18</v>
      </c>
      <c r="H70" s="31">
        <v>154579</v>
      </c>
      <c r="I70" s="31">
        <v>154579</v>
      </c>
      <c r="J70" s="165" t="s">
        <v>197</v>
      </c>
      <c r="K70" s="40">
        <v>13481</v>
      </c>
      <c r="L70" s="40">
        <v>13481</v>
      </c>
      <c r="M70" s="166" t="s">
        <v>197</v>
      </c>
      <c r="N70" s="62">
        <v>1525</v>
      </c>
      <c r="O70" s="40">
        <v>1525</v>
      </c>
      <c r="P70" s="35" t="s">
        <v>2954</v>
      </c>
      <c r="Q70" s="16">
        <v>0</v>
      </c>
      <c r="R70" s="16">
        <v>0</v>
      </c>
      <c r="S70" s="59" t="s">
        <v>3057</v>
      </c>
      <c r="T70" s="16">
        <v>0</v>
      </c>
      <c r="U70" s="16">
        <v>0</v>
      </c>
      <c r="V70" s="59" t="s">
        <v>3056</v>
      </c>
      <c r="Z70" s="16">
        <f t="shared" ref="Z70:Z74" si="39">H70+K70+N70+Q70+T70+W70</f>
        <v>169585</v>
      </c>
      <c r="AA70" s="16">
        <f t="shared" ref="AA70:AA74" si="40">I70+L70+O70+R70+U70+X70</f>
        <v>169585</v>
      </c>
      <c r="AB70" s="38">
        <f t="shared" ref="AB70:AB71" si="41">Z70/AA70</f>
        <v>1</v>
      </c>
      <c r="AC70" s="38">
        <f t="shared" ref="AC70:AC71" si="42">+AB70/F70</f>
        <v>1</v>
      </c>
    </row>
    <row r="71" spans="1:30" ht="15.75" hidden="1" customHeight="1" x14ac:dyDescent="0.25">
      <c r="A71" s="16">
        <v>68</v>
      </c>
      <c r="B71" s="31" t="s">
        <v>91</v>
      </c>
      <c r="C71" s="31" t="s">
        <v>107</v>
      </c>
      <c r="D71" s="31" t="s">
        <v>16</v>
      </c>
      <c r="E71" s="26" t="s">
        <v>111</v>
      </c>
      <c r="F71" s="18">
        <v>0.66</v>
      </c>
      <c r="G71" s="16" t="s">
        <v>18</v>
      </c>
      <c r="H71" s="21">
        <v>0</v>
      </c>
      <c r="I71" s="21">
        <v>0</v>
      </c>
      <c r="J71" s="33" t="s">
        <v>26</v>
      </c>
      <c r="K71" s="21">
        <v>0</v>
      </c>
      <c r="L71" s="21">
        <v>0</v>
      </c>
      <c r="M71" s="33" t="s">
        <v>26</v>
      </c>
      <c r="N71" s="21">
        <v>0</v>
      </c>
      <c r="O71" s="21">
        <v>0</v>
      </c>
      <c r="P71" s="33" t="s">
        <v>26</v>
      </c>
      <c r="Q71" s="21">
        <v>0</v>
      </c>
      <c r="R71" s="21">
        <v>0</v>
      </c>
      <c r="S71" s="33" t="s">
        <v>26</v>
      </c>
      <c r="T71" s="21">
        <v>0</v>
      </c>
      <c r="U71" s="21">
        <v>0</v>
      </c>
      <c r="V71" s="113" t="s">
        <v>26</v>
      </c>
      <c r="Z71" s="16">
        <f>H71+K71+N71</f>
        <v>0</v>
      </c>
      <c r="AA71" s="16">
        <f>I71+L71+O71</f>
        <v>0</v>
      </c>
      <c r="AB71" s="38" t="e">
        <f t="shared" si="41"/>
        <v>#DIV/0!</v>
      </c>
      <c r="AC71" s="38" t="e">
        <f t="shared" si="42"/>
        <v>#DIV/0!</v>
      </c>
    </row>
    <row r="72" spans="1:30" ht="15.75" hidden="1" customHeight="1" x14ac:dyDescent="0.25">
      <c r="A72" s="16">
        <v>69</v>
      </c>
      <c r="B72" s="31" t="s">
        <v>91</v>
      </c>
      <c r="C72" s="31" t="s">
        <v>107</v>
      </c>
      <c r="D72" s="31" t="s">
        <v>16</v>
      </c>
      <c r="E72" s="26" t="s">
        <v>112</v>
      </c>
      <c r="F72" s="16">
        <v>480</v>
      </c>
      <c r="G72" s="16" t="s">
        <v>109</v>
      </c>
      <c r="H72" s="23">
        <v>66</v>
      </c>
      <c r="I72" s="21">
        <v>40</v>
      </c>
      <c r="J72" s="166" t="s">
        <v>198</v>
      </c>
      <c r="K72" s="16">
        <v>53</v>
      </c>
      <c r="L72" s="21">
        <v>40</v>
      </c>
      <c r="M72" s="166" t="s">
        <v>228</v>
      </c>
      <c r="N72" s="16">
        <v>0</v>
      </c>
      <c r="O72" s="21">
        <v>40</v>
      </c>
      <c r="P72" s="35"/>
      <c r="Q72" s="16">
        <v>0</v>
      </c>
      <c r="R72" s="16">
        <v>40</v>
      </c>
      <c r="S72" s="59" t="s">
        <v>3058</v>
      </c>
      <c r="T72" s="57">
        <v>65</v>
      </c>
      <c r="U72" s="6">
        <v>40</v>
      </c>
      <c r="V72" s="105" t="s">
        <v>3699</v>
      </c>
      <c r="Z72" s="16">
        <f t="shared" si="39"/>
        <v>184</v>
      </c>
      <c r="AA72" s="16">
        <f t="shared" si="40"/>
        <v>200</v>
      </c>
      <c r="AB72" s="42">
        <f t="shared" ref="AB72:AB76" si="43">+Z72/AA72</f>
        <v>0.92</v>
      </c>
      <c r="AC72" s="42">
        <f t="shared" ref="AC72:AC76" si="44">+Z72/F72</f>
        <v>0.38333333333333336</v>
      </c>
    </row>
    <row r="73" spans="1:30" ht="15.75" hidden="1" customHeight="1" x14ac:dyDescent="0.25">
      <c r="A73" s="16">
        <v>70</v>
      </c>
      <c r="B73" s="31" t="s">
        <v>91</v>
      </c>
      <c r="C73" s="31" t="s">
        <v>113</v>
      </c>
      <c r="D73" s="31" t="s">
        <v>16</v>
      </c>
      <c r="E73" s="26" t="s">
        <v>114</v>
      </c>
      <c r="F73" s="16">
        <v>8</v>
      </c>
      <c r="G73" s="16" t="s">
        <v>115</v>
      </c>
      <c r="H73" s="16">
        <v>0</v>
      </c>
      <c r="I73" s="21">
        <v>1</v>
      </c>
      <c r="J73" s="37"/>
      <c r="K73" s="16">
        <v>0</v>
      </c>
      <c r="L73" s="21">
        <v>1</v>
      </c>
      <c r="M73" s="34" t="s">
        <v>217</v>
      </c>
      <c r="N73" s="16">
        <v>0</v>
      </c>
      <c r="O73" s="16">
        <v>0</v>
      </c>
      <c r="P73" s="35"/>
      <c r="Q73" s="16">
        <v>2</v>
      </c>
      <c r="R73" s="16">
        <v>0</v>
      </c>
      <c r="S73" s="59" t="s">
        <v>3059</v>
      </c>
      <c r="T73" s="57">
        <v>1</v>
      </c>
      <c r="U73" s="6">
        <v>1</v>
      </c>
      <c r="V73" s="59" t="s">
        <v>3700</v>
      </c>
      <c r="Z73" s="16">
        <f t="shared" si="39"/>
        <v>3</v>
      </c>
      <c r="AA73" s="16">
        <f t="shared" si="40"/>
        <v>3</v>
      </c>
      <c r="AB73" s="42">
        <f t="shared" si="43"/>
        <v>1</v>
      </c>
      <c r="AC73" s="42">
        <f t="shared" si="44"/>
        <v>0.375</v>
      </c>
    </row>
    <row r="74" spans="1:30" ht="15.75" hidden="1" customHeight="1" x14ac:dyDescent="0.25">
      <c r="A74" s="16">
        <v>71</v>
      </c>
      <c r="B74" s="31" t="s">
        <v>91</v>
      </c>
      <c r="C74" s="31" t="s">
        <v>113</v>
      </c>
      <c r="D74" s="31" t="s">
        <v>16</v>
      </c>
      <c r="E74" s="26" t="s">
        <v>116</v>
      </c>
      <c r="F74" s="16">
        <v>4</v>
      </c>
      <c r="G74" s="16" t="s">
        <v>115</v>
      </c>
      <c r="H74" s="16">
        <v>1</v>
      </c>
      <c r="I74" s="21">
        <v>1</v>
      </c>
      <c r="J74" s="37"/>
      <c r="K74" s="16">
        <v>0</v>
      </c>
      <c r="L74" s="16">
        <v>0</v>
      </c>
      <c r="M74" s="34"/>
      <c r="N74" s="16">
        <v>0</v>
      </c>
      <c r="O74" s="16">
        <v>0</v>
      </c>
      <c r="P74" s="35"/>
      <c r="Q74" s="16">
        <v>1</v>
      </c>
      <c r="R74" s="16">
        <v>1</v>
      </c>
      <c r="S74" s="59" t="s">
        <v>3060</v>
      </c>
      <c r="T74" s="57">
        <v>0</v>
      </c>
      <c r="U74" s="6">
        <v>0</v>
      </c>
      <c r="V74" s="152"/>
      <c r="Z74" s="16">
        <f t="shared" si="39"/>
        <v>2</v>
      </c>
      <c r="AA74" s="16">
        <f t="shared" si="40"/>
        <v>2</v>
      </c>
      <c r="AB74" s="42">
        <f t="shared" si="43"/>
        <v>1</v>
      </c>
      <c r="AC74" s="42">
        <f t="shared" si="44"/>
        <v>0.5</v>
      </c>
    </row>
    <row r="75" spans="1:30" ht="15.75" hidden="1" customHeight="1" x14ac:dyDescent="0.25">
      <c r="A75" s="16">
        <v>72</v>
      </c>
      <c r="B75" s="31" t="s">
        <v>91</v>
      </c>
      <c r="C75" s="31" t="s">
        <v>113</v>
      </c>
      <c r="D75" s="31" t="s">
        <v>16</v>
      </c>
      <c r="E75" s="26" t="s">
        <v>117</v>
      </c>
      <c r="F75" s="16">
        <v>1</v>
      </c>
      <c r="G75" s="16" t="s">
        <v>115</v>
      </c>
      <c r="H75" s="16">
        <v>0</v>
      </c>
      <c r="I75" s="16">
        <v>0</v>
      </c>
      <c r="J75" s="37"/>
      <c r="K75" s="16">
        <v>0</v>
      </c>
      <c r="L75" s="16">
        <v>0</v>
      </c>
      <c r="M75" s="34"/>
      <c r="N75" s="16">
        <v>1</v>
      </c>
      <c r="O75" s="21">
        <v>1</v>
      </c>
      <c r="P75" s="35" t="s">
        <v>2955</v>
      </c>
      <c r="Q75" s="16" t="s">
        <v>3343</v>
      </c>
      <c r="R75" s="16" t="s">
        <v>3343</v>
      </c>
      <c r="S75" s="16" t="s">
        <v>3343</v>
      </c>
      <c r="T75" s="57">
        <v>0</v>
      </c>
      <c r="U75" s="6">
        <v>0</v>
      </c>
      <c r="V75" s="152"/>
      <c r="Z75" s="92">
        <f>H75+K75+N75</f>
        <v>1</v>
      </c>
      <c r="AA75" s="92">
        <f>I75+L75+O75</f>
        <v>1</v>
      </c>
      <c r="AB75" s="116">
        <f t="shared" si="43"/>
        <v>1</v>
      </c>
      <c r="AC75" s="116">
        <f t="shared" si="44"/>
        <v>1</v>
      </c>
      <c r="AD75" s="92"/>
    </row>
    <row r="76" spans="1:30" ht="15.75" hidden="1" customHeight="1" x14ac:dyDescent="0.25">
      <c r="A76" s="16">
        <v>73</v>
      </c>
      <c r="B76" s="31" t="s">
        <v>91</v>
      </c>
      <c r="C76" s="31" t="s">
        <v>113</v>
      </c>
      <c r="D76" s="31" t="s">
        <v>16</v>
      </c>
      <c r="E76" s="26" t="s">
        <v>118</v>
      </c>
      <c r="F76" s="16">
        <v>1</v>
      </c>
      <c r="G76" s="16" t="s">
        <v>119</v>
      </c>
      <c r="H76" s="21">
        <v>0</v>
      </c>
      <c r="I76" s="21">
        <v>0</v>
      </c>
      <c r="J76" s="33" t="s">
        <v>26</v>
      </c>
      <c r="K76" s="21">
        <v>0</v>
      </c>
      <c r="L76" s="21">
        <v>0</v>
      </c>
      <c r="M76" s="33" t="s">
        <v>26</v>
      </c>
      <c r="N76" s="21">
        <v>0</v>
      </c>
      <c r="O76" s="21">
        <v>0</v>
      </c>
      <c r="P76" s="33" t="s">
        <v>26</v>
      </c>
      <c r="Q76" s="21">
        <v>0</v>
      </c>
      <c r="R76" s="21">
        <v>0</v>
      </c>
      <c r="S76" s="33" t="s">
        <v>26</v>
      </c>
      <c r="T76" s="57">
        <v>0</v>
      </c>
      <c r="U76" s="6">
        <v>0</v>
      </c>
      <c r="V76" s="113" t="s">
        <v>26</v>
      </c>
      <c r="Z76" s="16">
        <f>H76+K76+N76</f>
        <v>0</v>
      </c>
      <c r="AA76" s="16">
        <f>I76+L76+O76</f>
        <v>0</v>
      </c>
      <c r="AB76" s="42" t="e">
        <f t="shared" si="43"/>
        <v>#DIV/0!</v>
      </c>
      <c r="AC76" s="42">
        <f t="shared" si="44"/>
        <v>0</v>
      </c>
    </row>
    <row r="77" spans="1:30" ht="15.75" hidden="1" customHeight="1" x14ac:dyDescent="0.25">
      <c r="A77" s="16">
        <v>74</v>
      </c>
      <c r="B77" s="31" t="s">
        <v>91</v>
      </c>
      <c r="C77" s="31" t="s">
        <v>120</v>
      </c>
      <c r="D77" s="31" t="s">
        <v>16</v>
      </c>
      <c r="E77" s="26" t="s">
        <v>121</v>
      </c>
      <c r="F77" s="18">
        <v>1</v>
      </c>
      <c r="G77" s="16" t="s">
        <v>18</v>
      </c>
      <c r="H77" s="16">
        <v>29</v>
      </c>
      <c r="I77" s="16">
        <v>29</v>
      </c>
      <c r="J77" s="164" t="s">
        <v>189</v>
      </c>
      <c r="K77" s="16">
        <v>27</v>
      </c>
      <c r="L77" s="16">
        <v>27</v>
      </c>
      <c r="M77" s="166" t="s">
        <v>218</v>
      </c>
      <c r="N77" s="63">
        <v>882</v>
      </c>
      <c r="O77" s="63">
        <v>882</v>
      </c>
      <c r="P77" s="35"/>
      <c r="Q77" s="16">
        <v>260</v>
      </c>
      <c r="R77" s="16">
        <v>314</v>
      </c>
      <c r="S77" s="59" t="s">
        <v>3061</v>
      </c>
      <c r="T77" s="57">
        <v>287</v>
      </c>
      <c r="U77" s="6">
        <v>322</v>
      </c>
      <c r="V77" s="105" t="s">
        <v>3701</v>
      </c>
      <c r="Z77" s="16">
        <f t="shared" ref="Z77:Z79" si="45">H77+K77+N77+Q77+T77+W77</f>
        <v>1485</v>
      </c>
      <c r="AA77" s="16">
        <f t="shared" ref="AA77:AA81" si="46">I77+L77+O77+R77+U77+X77</f>
        <v>1574</v>
      </c>
      <c r="AB77" s="38">
        <f t="shared" ref="AB77:AB79" si="47">Z77/AA77</f>
        <v>0.94345616264294785</v>
      </c>
      <c r="AC77" s="38">
        <f t="shared" ref="AC77:AC79" si="48">+AB77/F77</f>
        <v>0.94345616264294785</v>
      </c>
    </row>
    <row r="78" spans="1:30" ht="15.75" hidden="1" customHeight="1" x14ac:dyDescent="0.25">
      <c r="A78" s="16">
        <v>75</v>
      </c>
      <c r="B78" s="31" t="s">
        <v>91</v>
      </c>
      <c r="C78" s="31" t="s">
        <v>120</v>
      </c>
      <c r="D78" s="31" t="s">
        <v>16</v>
      </c>
      <c r="E78" s="26" t="s">
        <v>122</v>
      </c>
      <c r="F78" s="18">
        <v>1</v>
      </c>
      <c r="G78" s="16" t="s">
        <v>18</v>
      </c>
      <c r="H78" s="16">
        <v>154</v>
      </c>
      <c r="I78" s="16">
        <v>154</v>
      </c>
      <c r="J78" s="165" t="s">
        <v>190</v>
      </c>
      <c r="K78" s="16">
        <v>441</v>
      </c>
      <c r="L78" s="16">
        <v>441</v>
      </c>
      <c r="M78" s="166" t="s">
        <v>219</v>
      </c>
      <c r="N78" s="63">
        <v>1891</v>
      </c>
      <c r="O78" s="63">
        <v>1891</v>
      </c>
      <c r="P78" s="35"/>
      <c r="Q78" s="16">
        <v>960</v>
      </c>
      <c r="R78" s="16">
        <v>999</v>
      </c>
      <c r="S78" s="59" t="s">
        <v>3062</v>
      </c>
      <c r="T78" s="57">
        <v>1392</v>
      </c>
      <c r="U78" s="6">
        <v>1478</v>
      </c>
      <c r="V78" s="105" t="s">
        <v>3702</v>
      </c>
      <c r="Z78" s="16">
        <f t="shared" si="45"/>
        <v>4838</v>
      </c>
      <c r="AA78" s="16">
        <f t="shared" si="46"/>
        <v>4963</v>
      </c>
      <c r="AB78" s="38">
        <f t="shared" si="47"/>
        <v>0.97481362079387468</v>
      </c>
      <c r="AC78" s="38">
        <f t="shared" si="48"/>
        <v>0.97481362079387468</v>
      </c>
    </row>
    <row r="79" spans="1:30" ht="15.75" hidden="1" customHeight="1" x14ac:dyDescent="0.25">
      <c r="A79" s="16">
        <v>76</v>
      </c>
      <c r="B79" s="31" t="s">
        <v>91</v>
      </c>
      <c r="C79" s="31" t="s">
        <v>120</v>
      </c>
      <c r="D79" s="31" t="s">
        <v>16</v>
      </c>
      <c r="E79" s="26" t="s">
        <v>123</v>
      </c>
      <c r="F79" s="18">
        <v>1</v>
      </c>
      <c r="G79" s="16" t="s">
        <v>18</v>
      </c>
      <c r="H79" s="16">
        <v>8</v>
      </c>
      <c r="I79" s="16">
        <v>8</v>
      </c>
      <c r="J79" s="164" t="s">
        <v>191</v>
      </c>
      <c r="K79" s="16">
        <v>31</v>
      </c>
      <c r="L79" s="16">
        <v>31</v>
      </c>
      <c r="M79" s="166" t="s">
        <v>220</v>
      </c>
      <c r="N79" s="63">
        <v>31</v>
      </c>
      <c r="O79" s="63">
        <v>31</v>
      </c>
      <c r="P79" s="35"/>
      <c r="Q79" s="16">
        <v>9</v>
      </c>
      <c r="R79" s="16">
        <v>9</v>
      </c>
      <c r="S79" s="59" t="s">
        <v>3063</v>
      </c>
      <c r="T79" s="57">
        <v>60</v>
      </c>
      <c r="U79" s="6">
        <v>60</v>
      </c>
      <c r="V79" s="105" t="s">
        <v>3703</v>
      </c>
      <c r="Z79" s="16">
        <f t="shared" si="45"/>
        <v>139</v>
      </c>
      <c r="AA79" s="16">
        <f t="shared" si="46"/>
        <v>139</v>
      </c>
      <c r="AB79" s="38">
        <f t="shared" si="47"/>
        <v>1</v>
      </c>
      <c r="AC79" s="38">
        <f t="shared" si="48"/>
        <v>1</v>
      </c>
    </row>
    <row r="80" spans="1:30" ht="15.75" hidden="1" customHeight="1" x14ac:dyDescent="0.25">
      <c r="A80" s="16">
        <v>77</v>
      </c>
      <c r="B80" s="31" t="s">
        <v>91</v>
      </c>
      <c r="C80" s="31" t="s">
        <v>124</v>
      </c>
      <c r="D80" s="31" t="s">
        <v>16</v>
      </c>
      <c r="E80" s="26" t="s">
        <v>125</v>
      </c>
      <c r="F80" s="16">
        <v>4</v>
      </c>
      <c r="G80" s="16" t="s">
        <v>126</v>
      </c>
      <c r="H80" s="21">
        <v>0</v>
      </c>
      <c r="I80" s="21">
        <v>0</v>
      </c>
      <c r="J80" s="33" t="s">
        <v>26</v>
      </c>
      <c r="K80" s="21">
        <v>0</v>
      </c>
      <c r="L80" s="21">
        <v>0</v>
      </c>
      <c r="M80" s="33" t="s">
        <v>26</v>
      </c>
      <c r="N80" s="16">
        <v>1</v>
      </c>
      <c r="O80" s="21">
        <v>1</v>
      </c>
      <c r="P80" s="164" t="s">
        <v>2956</v>
      </c>
      <c r="Q80" s="21">
        <v>0</v>
      </c>
      <c r="R80" s="21">
        <v>0</v>
      </c>
      <c r="S80" s="33" t="s">
        <v>26</v>
      </c>
      <c r="T80" s="21">
        <v>0</v>
      </c>
      <c r="U80" s="21">
        <v>0</v>
      </c>
      <c r="V80" s="113" t="s">
        <v>26</v>
      </c>
      <c r="Z80" s="16">
        <f>H80+K80+N80</f>
        <v>1</v>
      </c>
      <c r="AA80" s="16">
        <f t="shared" si="46"/>
        <v>1</v>
      </c>
      <c r="AB80" s="42">
        <f t="shared" ref="AB80:AB81" si="49">+Z80/AA80</f>
        <v>1</v>
      </c>
      <c r="AC80" s="42">
        <f t="shared" ref="AC80:AC81" si="50">+Z80/F80</f>
        <v>0.25</v>
      </c>
    </row>
    <row r="81" spans="1:30" ht="15.75" hidden="1" customHeight="1" x14ac:dyDescent="0.25">
      <c r="A81" s="16">
        <v>78</v>
      </c>
      <c r="B81" s="31" t="s">
        <v>91</v>
      </c>
      <c r="C81" s="31" t="s">
        <v>124</v>
      </c>
      <c r="D81" s="31" t="s">
        <v>16</v>
      </c>
      <c r="E81" s="26" t="s">
        <v>127</v>
      </c>
      <c r="F81" s="16">
        <v>4</v>
      </c>
      <c r="G81" s="16" t="s">
        <v>126</v>
      </c>
      <c r="H81" s="21">
        <v>0</v>
      </c>
      <c r="I81" s="21">
        <v>0</v>
      </c>
      <c r="J81" s="33" t="s">
        <v>26</v>
      </c>
      <c r="K81" s="21">
        <v>0</v>
      </c>
      <c r="L81" s="21">
        <v>0</v>
      </c>
      <c r="M81" s="33" t="s">
        <v>26</v>
      </c>
      <c r="N81" s="16">
        <v>1</v>
      </c>
      <c r="O81" s="21">
        <v>1</v>
      </c>
      <c r="P81" s="164" t="s">
        <v>2957</v>
      </c>
      <c r="Q81" s="21">
        <v>0</v>
      </c>
      <c r="R81" s="21">
        <v>0</v>
      </c>
      <c r="S81" s="33" t="s">
        <v>26</v>
      </c>
      <c r="T81" s="21">
        <v>0</v>
      </c>
      <c r="U81" s="21">
        <v>0</v>
      </c>
      <c r="V81" s="113" t="s">
        <v>26</v>
      </c>
      <c r="Z81" s="16">
        <f>H81+K81+N81</f>
        <v>1</v>
      </c>
      <c r="AA81" s="16">
        <f t="shared" si="46"/>
        <v>1</v>
      </c>
      <c r="AB81" s="42">
        <f t="shared" si="49"/>
        <v>1</v>
      </c>
      <c r="AC81" s="42">
        <f t="shared" si="50"/>
        <v>0.25</v>
      </c>
    </row>
    <row r="82" spans="1:30" ht="15.75" hidden="1" customHeight="1" x14ac:dyDescent="0.25">
      <c r="A82" s="16">
        <v>79</v>
      </c>
      <c r="B82" s="31" t="s">
        <v>91</v>
      </c>
      <c r="C82" s="31" t="s">
        <v>128</v>
      </c>
      <c r="D82" s="31" t="s">
        <v>16</v>
      </c>
      <c r="E82" s="26" t="s">
        <v>129</v>
      </c>
      <c r="F82" s="18">
        <v>1</v>
      </c>
      <c r="G82" s="16" t="s">
        <v>18</v>
      </c>
      <c r="H82" s="16">
        <v>13</v>
      </c>
      <c r="I82" s="16">
        <v>13</v>
      </c>
      <c r="J82" s="164" t="s">
        <v>170</v>
      </c>
      <c r="K82" s="16">
        <v>40</v>
      </c>
      <c r="L82" s="16">
        <v>40</v>
      </c>
      <c r="M82" s="166" t="s">
        <v>170</v>
      </c>
      <c r="N82" s="16">
        <v>495</v>
      </c>
      <c r="O82" s="16">
        <v>495</v>
      </c>
      <c r="P82" s="35"/>
      <c r="Q82" s="16">
        <v>390</v>
      </c>
      <c r="R82" s="16">
        <v>390</v>
      </c>
      <c r="S82" s="59" t="s">
        <v>3064</v>
      </c>
      <c r="T82" s="57">
        <v>545</v>
      </c>
      <c r="U82" s="6">
        <v>545</v>
      </c>
      <c r="V82" s="59" t="s">
        <v>3064</v>
      </c>
      <c r="Z82" s="16">
        <f t="shared" ref="Z82:Z85" si="51">H82+K82+N82+Q82+T82+W82</f>
        <v>1483</v>
      </c>
      <c r="AA82" s="16">
        <f t="shared" ref="AA82:AA85" si="52">I82+L82+O82+R82+U82+X82</f>
        <v>1483</v>
      </c>
      <c r="AB82" s="38">
        <f t="shared" ref="AB82:AB85" si="53">Z82/AA82</f>
        <v>1</v>
      </c>
      <c r="AC82" s="38">
        <f t="shared" ref="AC82:AC85" si="54">+AB82/F82</f>
        <v>1</v>
      </c>
    </row>
    <row r="83" spans="1:30" ht="15.75" hidden="1" customHeight="1" x14ac:dyDescent="0.25">
      <c r="A83" s="16">
        <v>80</v>
      </c>
      <c r="B83" s="31" t="s">
        <v>91</v>
      </c>
      <c r="C83" s="31" t="s">
        <v>128</v>
      </c>
      <c r="D83" s="31" t="s">
        <v>16</v>
      </c>
      <c r="E83" s="26" t="s">
        <v>130</v>
      </c>
      <c r="F83" s="18">
        <v>1</v>
      </c>
      <c r="G83" s="16" t="s">
        <v>18</v>
      </c>
      <c r="H83" s="16">
        <v>0</v>
      </c>
      <c r="I83" s="16">
        <v>0</v>
      </c>
      <c r="J83" s="37"/>
      <c r="K83" s="16">
        <v>23</v>
      </c>
      <c r="L83" s="16">
        <v>23</v>
      </c>
      <c r="M83" s="166" t="s">
        <v>205</v>
      </c>
      <c r="N83" s="16">
        <v>407</v>
      </c>
      <c r="O83" s="16">
        <v>407</v>
      </c>
      <c r="P83" s="35"/>
      <c r="Q83" s="16">
        <v>267</v>
      </c>
      <c r="R83" s="16">
        <v>267</v>
      </c>
      <c r="S83" s="59" t="s">
        <v>3065</v>
      </c>
      <c r="T83" s="57">
        <v>433</v>
      </c>
      <c r="U83" s="6">
        <v>433</v>
      </c>
      <c r="V83" s="59" t="s">
        <v>3065</v>
      </c>
      <c r="Z83" s="16">
        <f t="shared" si="51"/>
        <v>1130</v>
      </c>
      <c r="AA83" s="16">
        <f t="shared" si="52"/>
        <v>1130</v>
      </c>
      <c r="AB83" s="38">
        <f t="shared" si="53"/>
        <v>1</v>
      </c>
      <c r="AC83" s="38">
        <f t="shared" si="54"/>
        <v>1</v>
      </c>
    </row>
    <row r="84" spans="1:30" ht="15.75" hidden="1" customHeight="1" x14ac:dyDescent="0.25">
      <c r="A84" s="16">
        <v>81</v>
      </c>
      <c r="B84" s="31" t="s">
        <v>91</v>
      </c>
      <c r="C84" s="31" t="s">
        <v>128</v>
      </c>
      <c r="D84" s="31" t="s">
        <v>16</v>
      </c>
      <c r="E84" s="26" t="s">
        <v>131</v>
      </c>
      <c r="F84" s="18">
        <v>1</v>
      </c>
      <c r="G84" s="16" t="s">
        <v>18</v>
      </c>
      <c r="H84" s="16">
        <v>3</v>
      </c>
      <c r="I84" s="16">
        <v>3</v>
      </c>
      <c r="J84" s="164" t="s">
        <v>172</v>
      </c>
      <c r="K84" s="16">
        <v>40</v>
      </c>
      <c r="L84" s="16">
        <v>40</v>
      </c>
      <c r="M84" s="160" t="s">
        <v>206</v>
      </c>
      <c r="N84" s="16">
        <v>27</v>
      </c>
      <c r="O84" s="16">
        <v>27</v>
      </c>
      <c r="P84" s="35"/>
      <c r="Q84" s="16">
        <v>18</v>
      </c>
      <c r="R84" s="16">
        <v>18</v>
      </c>
      <c r="S84" s="59" t="s">
        <v>3066</v>
      </c>
      <c r="T84" s="57">
        <v>28</v>
      </c>
      <c r="U84" s="6">
        <v>28</v>
      </c>
      <c r="V84" s="59" t="s">
        <v>3066</v>
      </c>
      <c r="Z84" s="16">
        <f t="shared" si="51"/>
        <v>116</v>
      </c>
      <c r="AA84" s="16">
        <f t="shared" si="52"/>
        <v>116</v>
      </c>
      <c r="AB84" s="38">
        <f t="shared" si="53"/>
        <v>1</v>
      </c>
      <c r="AC84" s="38">
        <f t="shared" si="54"/>
        <v>1</v>
      </c>
    </row>
    <row r="85" spans="1:30" ht="15.75" hidden="1" customHeight="1" x14ac:dyDescent="0.25">
      <c r="A85" s="16">
        <v>82</v>
      </c>
      <c r="B85" s="31" t="s">
        <v>91</v>
      </c>
      <c r="C85" s="31" t="s">
        <v>128</v>
      </c>
      <c r="D85" s="31" t="s">
        <v>16</v>
      </c>
      <c r="E85" s="26" t="s">
        <v>132</v>
      </c>
      <c r="F85" s="18">
        <v>1</v>
      </c>
      <c r="G85" s="16" t="s">
        <v>18</v>
      </c>
      <c r="H85" s="16">
        <v>0</v>
      </c>
      <c r="I85" s="16">
        <v>0</v>
      </c>
      <c r="J85" s="37"/>
      <c r="K85" s="16">
        <v>13</v>
      </c>
      <c r="L85" s="16">
        <v>13</v>
      </c>
      <c r="M85" s="166" t="s">
        <v>207</v>
      </c>
      <c r="N85" s="16">
        <v>12</v>
      </c>
      <c r="O85" s="16">
        <v>12</v>
      </c>
      <c r="P85" s="35"/>
      <c r="Q85" s="16">
        <v>2</v>
      </c>
      <c r="R85" s="16">
        <v>2</v>
      </c>
      <c r="S85" s="59" t="s">
        <v>3067</v>
      </c>
      <c r="T85" s="57">
        <v>10</v>
      </c>
      <c r="U85" s="6">
        <v>10</v>
      </c>
      <c r="V85" s="59" t="s">
        <v>3067</v>
      </c>
      <c r="Z85" s="16">
        <f t="shared" si="51"/>
        <v>37</v>
      </c>
      <c r="AA85" s="16">
        <f t="shared" si="52"/>
        <v>37</v>
      </c>
      <c r="AB85" s="38">
        <f t="shared" si="53"/>
        <v>1</v>
      </c>
      <c r="AC85" s="38">
        <f t="shared" si="54"/>
        <v>1</v>
      </c>
    </row>
    <row r="86" spans="1:30" ht="15.75" hidden="1" customHeight="1" x14ac:dyDescent="0.25">
      <c r="A86" s="16">
        <v>83</v>
      </c>
      <c r="B86" s="31" t="s">
        <v>91</v>
      </c>
      <c r="C86" s="31" t="s">
        <v>133</v>
      </c>
      <c r="D86" s="31" t="s">
        <v>16</v>
      </c>
      <c r="E86" s="26" t="s">
        <v>134</v>
      </c>
      <c r="F86" s="16">
        <v>24</v>
      </c>
      <c r="G86" s="16" t="s">
        <v>54</v>
      </c>
      <c r="H86" s="16">
        <v>2</v>
      </c>
      <c r="I86" s="21">
        <v>2</v>
      </c>
      <c r="J86" s="165" t="s">
        <v>182</v>
      </c>
      <c r="K86" s="16">
        <v>2</v>
      </c>
      <c r="L86" s="21">
        <v>2</v>
      </c>
      <c r="M86" s="166" t="s">
        <v>212</v>
      </c>
      <c r="N86" s="16">
        <v>2</v>
      </c>
      <c r="O86" s="21">
        <v>2</v>
      </c>
      <c r="P86" s="35" t="s">
        <v>2958</v>
      </c>
      <c r="Q86" s="16">
        <v>2</v>
      </c>
      <c r="R86" s="16">
        <v>2</v>
      </c>
      <c r="S86" s="59" t="s">
        <v>3068</v>
      </c>
      <c r="T86" s="57">
        <v>2</v>
      </c>
      <c r="U86" s="6">
        <v>2</v>
      </c>
      <c r="V86" s="59" t="s">
        <v>3068</v>
      </c>
      <c r="Z86" s="16">
        <f>H86+K86+N86+Q86+T86+W86</f>
        <v>10</v>
      </c>
      <c r="AA86" s="16">
        <f>I86+L86+O86+R86+U86+X86</f>
        <v>10</v>
      </c>
      <c r="AB86" s="42">
        <f>+Z86/AA86</f>
        <v>1</v>
      </c>
      <c r="AC86" s="42">
        <f>+Z86/F86</f>
        <v>0.41666666666666669</v>
      </c>
    </row>
    <row r="87" spans="1:30" ht="15.75" hidden="1" customHeight="1" x14ac:dyDescent="0.25">
      <c r="A87" s="16">
        <v>84</v>
      </c>
      <c r="B87" s="31" t="s">
        <v>91</v>
      </c>
      <c r="C87" s="31" t="s">
        <v>133</v>
      </c>
      <c r="D87" s="31" t="s">
        <v>16</v>
      </c>
      <c r="E87" s="26" t="s">
        <v>135</v>
      </c>
      <c r="F87" s="18">
        <v>1</v>
      </c>
      <c r="G87" s="16" t="s">
        <v>18</v>
      </c>
      <c r="H87" s="16">
        <v>0</v>
      </c>
      <c r="I87" s="16">
        <v>0</v>
      </c>
      <c r="J87" s="37"/>
      <c r="K87" s="16">
        <v>11</v>
      </c>
      <c r="L87" s="16">
        <v>11</v>
      </c>
      <c r="M87" s="166" t="s">
        <v>213</v>
      </c>
      <c r="N87" s="16">
        <v>19</v>
      </c>
      <c r="O87" s="16">
        <v>19</v>
      </c>
      <c r="P87" s="35" t="s">
        <v>2959</v>
      </c>
      <c r="Q87" s="16">
        <v>3</v>
      </c>
      <c r="R87" s="16">
        <v>3</v>
      </c>
      <c r="S87" s="59" t="s">
        <v>3069</v>
      </c>
      <c r="T87" s="57">
        <v>23</v>
      </c>
      <c r="U87" s="6">
        <v>23</v>
      </c>
      <c r="V87" s="59" t="s">
        <v>3069</v>
      </c>
      <c r="Z87" s="16">
        <f t="shared" ref="Z87:Z89" si="55">H87+K87+N87+Q87+T87+W87</f>
        <v>56</v>
      </c>
      <c r="AA87" s="16">
        <f t="shared" ref="AA87:AA89" si="56">I87+L87+O87+R87+U87+X87</f>
        <v>56</v>
      </c>
      <c r="AB87" s="38">
        <f t="shared" ref="AB87:AB89" si="57">Z87/AA87</f>
        <v>1</v>
      </c>
      <c r="AC87" s="38">
        <f t="shared" ref="AC87:AC89" si="58">+AB87/F87</f>
        <v>1</v>
      </c>
    </row>
    <row r="88" spans="1:30" ht="15.75" hidden="1" customHeight="1" x14ac:dyDescent="0.25">
      <c r="A88" s="16">
        <v>85</v>
      </c>
      <c r="B88" s="31" t="s">
        <v>91</v>
      </c>
      <c r="C88" s="31" t="s">
        <v>133</v>
      </c>
      <c r="D88" s="31" t="s">
        <v>16</v>
      </c>
      <c r="E88" s="26" t="s">
        <v>3345</v>
      </c>
      <c r="F88" s="18">
        <v>1</v>
      </c>
      <c r="G88" s="16" t="s">
        <v>18</v>
      </c>
      <c r="H88" s="21">
        <v>0</v>
      </c>
      <c r="I88" s="21">
        <v>0</v>
      </c>
      <c r="J88" s="33" t="s">
        <v>26</v>
      </c>
      <c r="K88" s="21">
        <v>0</v>
      </c>
      <c r="L88" s="21">
        <v>0</v>
      </c>
      <c r="M88" s="33" t="s">
        <v>26</v>
      </c>
      <c r="N88" s="21">
        <v>0</v>
      </c>
      <c r="O88" s="21">
        <v>0</v>
      </c>
      <c r="P88" s="33" t="s">
        <v>26</v>
      </c>
      <c r="Q88" s="16">
        <v>20</v>
      </c>
      <c r="R88" s="16">
        <v>24</v>
      </c>
      <c r="S88" s="59" t="s">
        <v>3070</v>
      </c>
      <c r="T88" s="57">
        <v>0</v>
      </c>
      <c r="U88" s="6">
        <v>0</v>
      </c>
      <c r="V88" s="59" t="s">
        <v>3704</v>
      </c>
      <c r="Z88" s="16">
        <f t="shared" si="55"/>
        <v>20</v>
      </c>
      <c r="AA88" s="16">
        <f t="shared" si="56"/>
        <v>24</v>
      </c>
      <c r="AB88" s="38">
        <f t="shared" si="57"/>
        <v>0.83333333333333337</v>
      </c>
      <c r="AC88" s="38">
        <f t="shared" si="58"/>
        <v>0.83333333333333337</v>
      </c>
    </row>
    <row r="89" spans="1:30" ht="15.75" hidden="1" customHeight="1" x14ac:dyDescent="0.25">
      <c r="A89" s="16">
        <v>86</v>
      </c>
      <c r="B89" s="31" t="s">
        <v>91</v>
      </c>
      <c r="C89" s="31" t="s">
        <v>133</v>
      </c>
      <c r="D89" s="31" t="s">
        <v>16</v>
      </c>
      <c r="E89" s="26" t="s">
        <v>136</v>
      </c>
      <c r="F89" s="18">
        <v>1</v>
      </c>
      <c r="G89" s="16" t="s">
        <v>18</v>
      </c>
      <c r="H89" s="16">
        <v>15</v>
      </c>
      <c r="I89" s="16">
        <v>15</v>
      </c>
      <c r="J89" s="164" t="s">
        <v>183</v>
      </c>
      <c r="K89" s="16">
        <v>23</v>
      </c>
      <c r="L89" s="16">
        <v>23</v>
      </c>
      <c r="M89" s="166" t="s">
        <v>183</v>
      </c>
      <c r="N89" s="16">
        <v>26</v>
      </c>
      <c r="O89" s="16">
        <v>26</v>
      </c>
      <c r="P89" s="35" t="s">
        <v>2960</v>
      </c>
      <c r="Q89" s="16">
        <v>32</v>
      </c>
      <c r="R89" s="16">
        <v>32</v>
      </c>
      <c r="S89" s="59" t="s">
        <v>3071</v>
      </c>
      <c r="T89" s="57">
        <v>34</v>
      </c>
      <c r="U89" s="6">
        <v>34</v>
      </c>
      <c r="V89" s="59" t="s">
        <v>3705</v>
      </c>
      <c r="Z89" s="16">
        <f t="shared" si="55"/>
        <v>130</v>
      </c>
      <c r="AA89" s="16">
        <f t="shared" si="56"/>
        <v>130</v>
      </c>
      <c r="AB89" s="38">
        <f t="shared" si="57"/>
        <v>1</v>
      </c>
      <c r="AC89" s="38">
        <f t="shared" si="58"/>
        <v>1</v>
      </c>
    </row>
    <row r="90" spans="1:30" ht="15.75" hidden="1" customHeight="1" x14ac:dyDescent="0.25">
      <c r="A90" s="16">
        <v>87</v>
      </c>
      <c r="B90" s="31" t="s">
        <v>91</v>
      </c>
      <c r="C90" s="31" t="s">
        <v>133</v>
      </c>
      <c r="D90" s="31" t="s">
        <v>16</v>
      </c>
      <c r="E90" s="26" t="s">
        <v>137</v>
      </c>
      <c r="F90" s="16">
        <v>24</v>
      </c>
      <c r="G90" s="16" t="s">
        <v>138</v>
      </c>
      <c r="H90" s="16">
        <v>2</v>
      </c>
      <c r="I90" s="21">
        <v>2</v>
      </c>
      <c r="J90" s="160" t="s">
        <v>184</v>
      </c>
      <c r="K90" s="16">
        <v>2</v>
      </c>
      <c r="L90" s="21">
        <v>2</v>
      </c>
      <c r="M90" s="166" t="s">
        <v>184</v>
      </c>
      <c r="N90" s="16">
        <v>2</v>
      </c>
      <c r="O90" s="21">
        <v>2</v>
      </c>
      <c r="P90" s="35" t="s">
        <v>2961</v>
      </c>
      <c r="Q90" s="16">
        <v>2</v>
      </c>
      <c r="R90" s="16">
        <v>2</v>
      </c>
      <c r="S90" s="59" t="s">
        <v>2961</v>
      </c>
      <c r="T90" s="57">
        <v>2</v>
      </c>
      <c r="U90" s="6">
        <v>2</v>
      </c>
      <c r="V90" s="105" t="s">
        <v>2961</v>
      </c>
      <c r="Z90" s="16">
        <f>H90+K90+N90+Q90+T90+W90</f>
        <v>10</v>
      </c>
      <c r="AA90" s="16">
        <f>I90+L90+O90+R90+U90+X90</f>
        <v>10</v>
      </c>
      <c r="AB90" s="42">
        <f>+Z90/AA90</f>
        <v>1</v>
      </c>
      <c r="AC90" s="42">
        <f>+Z90/F90</f>
        <v>0.41666666666666669</v>
      </c>
    </row>
    <row r="91" spans="1:30" ht="15.75" hidden="1" customHeight="1" x14ac:dyDescent="0.25">
      <c r="A91" s="16">
        <v>88</v>
      </c>
      <c r="B91" s="31" t="s">
        <v>91</v>
      </c>
      <c r="C91" s="31" t="s">
        <v>139</v>
      </c>
      <c r="D91" s="31" t="s">
        <v>16</v>
      </c>
      <c r="E91" s="26" t="s">
        <v>140</v>
      </c>
      <c r="F91" s="18">
        <v>1</v>
      </c>
      <c r="G91" s="16" t="s">
        <v>18</v>
      </c>
      <c r="H91" s="36">
        <v>1</v>
      </c>
      <c r="I91" s="36">
        <v>2</v>
      </c>
      <c r="J91" s="166" t="s">
        <v>171</v>
      </c>
      <c r="K91" s="16">
        <v>1</v>
      </c>
      <c r="L91" s="16">
        <v>1</v>
      </c>
      <c r="M91" s="166" t="s">
        <v>203</v>
      </c>
      <c r="N91" s="16">
        <v>2</v>
      </c>
      <c r="O91" s="16">
        <v>2</v>
      </c>
      <c r="P91" s="35" t="s">
        <v>2962</v>
      </c>
      <c r="Q91" s="16">
        <v>3</v>
      </c>
      <c r="R91" s="16">
        <v>2</v>
      </c>
      <c r="S91" s="59" t="s">
        <v>3072</v>
      </c>
      <c r="T91" s="57">
        <v>2</v>
      </c>
      <c r="U91" s="6">
        <v>4</v>
      </c>
      <c r="V91" s="105" t="s">
        <v>3706</v>
      </c>
      <c r="Z91" s="16">
        <f>H91+K91+N91+Q91+T91+W91</f>
        <v>9</v>
      </c>
      <c r="AA91" s="16">
        <f>I91+L91+O91+R91+U91+X91</f>
        <v>11</v>
      </c>
      <c r="AB91" s="38">
        <f>Z91/AA91</f>
        <v>0.81818181818181823</v>
      </c>
      <c r="AC91" s="38">
        <f>+AB91/F91</f>
        <v>0.81818181818181823</v>
      </c>
    </row>
    <row r="92" spans="1:30" ht="15.75" hidden="1" customHeight="1" x14ac:dyDescent="0.25">
      <c r="A92" s="16">
        <v>89</v>
      </c>
      <c r="B92" s="31" t="s">
        <v>91</v>
      </c>
      <c r="C92" s="31" t="s">
        <v>139</v>
      </c>
      <c r="D92" s="31" t="s">
        <v>16</v>
      </c>
      <c r="E92" s="26" t="s">
        <v>141</v>
      </c>
      <c r="F92" s="16">
        <v>1</v>
      </c>
      <c r="G92" s="16" t="s">
        <v>90</v>
      </c>
      <c r="H92" s="21">
        <v>1</v>
      </c>
      <c r="I92" s="21">
        <v>1</v>
      </c>
      <c r="J92" s="166" t="s">
        <v>3044</v>
      </c>
      <c r="K92" s="21">
        <v>0</v>
      </c>
      <c r="L92" s="21">
        <v>0</v>
      </c>
      <c r="M92" s="33" t="s">
        <v>26</v>
      </c>
      <c r="N92" s="21">
        <v>0</v>
      </c>
      <c r="O92" s="21">
        <v>0</v>
      </c>
      <c r="P92" s="33" t="s">
        <v>26</v>
      </c>
      <c r="Q92" s="16" t="s">
        <v>3343</v>
      </c>
      <c r="R92" s="16" t="s">
        <v>3343</v>
      </c>
      <c r="S92" s="16" t="s">
        <v>3343</v>
      </c>
      <c r="T92" s="57">
        <v>0</v>
      </c>
      <c r="U92" s="6">
        <v>0</v>
      </c>
      <c r="V92" s="113" t="s">
        <v>26</v>
      </c>
      <c r="Z92" s="92">
        <f>H92+K92+N92</f>
        <v>1</v>
      </c>
      <c r="AA92" s="92">
        <f>I92+L92+O92</f>
        <v>1</v>
      </c>
      <c r="AB92" s="116">
        <f t="shared" ref="AB92" si="59">+Z92/AA92</f>
        <v>1</v>
      </c>
      <c r="AC92" s="116">
        <f t="shared" ref="AC92" si="60">+Z92/F92</f>
        <v>1</v>
      </c>
      <c r="AD92" s="92"/>
    </row>
    <row r="93" spans="1:30" ht="15.75" hidden="1" customHeight="1" x14ac:dyDescent="0.25">
      <c r="A93" s="16">
        <v>90</v>
      </c>
      <c r="B93" s="31" t="s">
        <v>91</v>
      </c>
      <c r="C93" s="31" t="s">
        <v>139</v>
      </c>
      <c r="D93" s="31" t="s">
        <v>16</v>
      </c>
      <c r="E93" s="26" t="s">
        <v>142</v>
      </c>
      <c r="F93" s="18">
        <v>1</v>
      </c>
      <c r="G93" s="16" t="s">
        <v>18</v>
      </c>
      <c r="H93" s="16">
        <v>19</v>
      </c>
      <c r="I93" s="16">
        <v>19</v>
      </c>
      <c r="J93" s="166" t="s">
        <v>167</v>
      </c>
      <c r="K93" s="16">
        <v>9</v>
      </c>
      <c r="L93" s="16">
        <v>9</v>
      </c>
      <c r="M93" s="166" t="s">
        <v>167</v>
      </c>
      <c r="N93" s="16">
        <v>20</v>
      </c>
      <c r="O93" s="16">
        <v>20</v>
      </c>
      <c r="P93" s="35" t="s">
        <v>2963</v>
      </c>
      <c r="Q93" s="16">
        <v>6</v>
      </c>
      <c r="R93" s="16">
        <v>6</v>
      </c>
      <c r="S93" s="59" t="s">
        <v>3073</v>
      </c>
      <c r="T93" s="57">
        <v>9</v>
      </c>
      <c r="U93" s="6">
        <v>9</v>
      </c>
      <c r="V93" s="105" t="s">
        <v>2963</v>
      </c>
      <c r="Z93" s="16">
        <f t="shared" ref="Z93:Z110" si="61">H93+K93+N93+Q93+T93+W93</f>
        <v>63</v>
      </c>
      <c r="AA93" s="16">
        <f t="shared" ref="AA93:AA110" si="62">I93+L93+O93+R93+U93+X93</f>
        <v>63</v>
      </c>
      <c r="AB93" s="38">
        <f t="shared" ref="AB93:AB110" si="63">Z93/AA93</f>
        <v>1</v>
      </c>
      <c r="AC93" s="38">
        <f t="shared" ref="AC93:AC110" si="64">+AB93/F93</f>
        <v>1</v>
      </c>
    </row>
    <row r="94" spans="1:30" ht="15.75" hidden="1" customHeight="1" x14ac:dyDescent="0.25">
      <c r="A94" s="16">
        <v>91</v>
      </c>
      <c r="B94" s="31" t="s">
        <v>91</v>
      </c>
      <c r="C94" s="31" t="s">
        <v>139</v>
      </c>
      <c r="D94" s="31" t="s">
        <v>16</v>
      </c>
      <c r="E94" s="26" t="s">
        <v>143</v>
      </c>
      <c r="F94" s="18">
        <v>1</v>
      </c>
      <c r="G94" s="16" t="s">
        <v>18</v>
      </c>
      <c r="H94" s="16">
        <v>15</v>
      </c>
      <c r="I94" s="16">
        <v>15</v>
      </c>
      <c r="J94" s="166" t="s">
        <v>168</v>
      </c>
      <c r="K94" s="16">
        <v>104</v>
      </c>
      <c r="L94" s="16">
        <v>104</v>
      </c>
      <c r="M94" s="166" t="s">
        <v>204</v>
      </c>
      <c r="N94" s="63">
        <v>241</v>
      </c>
      <c r="O94" s="63">
        <v>241</v>
      </c>
      <c r="P94" s="35"/>
      <c r="Q94" s="16">
        <v>190</v>
      </c>
      <c r="R94" s="16">
        <v>190</v>
      </c>
      <c r="S94" s="59" t="s">
        <v>3074</v>
      </c>
      <c r="T94" s="57">
        <v>180</v>
      </c>
      <c r="U94" s="6">
        <v>180</v>
      </c>
      <c r="V94" s="59" t="s">
        <v>3074</v>
      </c>
      <c r="Z94" s="16">
        <f t="shared" si="61"/>
        <v>730</v>
      </c>
      <c r="AA94" s="16">
        <f t="shared" si="62"/>
        <v>730</v>
      </c>
      <c r="AB94" s="38">
        <f t="shared" si="63"/>
        <v>1</v>
      </c>
      <c r="AC94" s="38">
        <f t="shared" si="64"/>
        <v>1</v>
      </c>
    </row>
    <row r="95" spans="1:30" ht="15.75" hidden="1" customHeight="1" x14ac:dyDescent="0.25">
      <c r="A95" s="16">
        <v>92</v>
      </c>
      <c r="B95" s="31" t="s">
        <v>91</v>
      </c>
      <c r="C95" s="31" t="s">
        <v>139</v>
      </c>
      <c r="D95" s="31" t="s">
        <v>16</v>
      </c>
      <c r="E95" s="26" t="s">
        <v>144</v>
      </c>
      <c r="F95" s="18">
        <v>1</v>
      </c>
      <c r="G95" s="16" t="s">
        <v>18</v>
      </c>
      <c r="H95" s="16">
        <v>82</v>
      </c>
      <c r="I95" s="16">
        <v>82</v>
      </c>
      <c r="J95" s="166" t="s">
        <v>169</v>
      </c>
      <c r="K95" s="16">
        <v>0</v>
      </c>
      <c r="L95" s="16">
        <v>0</v>
      </c>
      <c r="M95" s="34"/>
      <c r="N95" s="16">
        <v>12</v>
      </c>
      <c r="O95" s="16">
        <v>12</v>
      </c>
      <c r="P95" s="35" t="s">
        <v>2964</v>
      </c>
      <c r="Q95" s="16">
        <v>6</v>
      </c>
      <c r="R95" s="16">
        <v>6</v>
      </c>
      <c r="S95" s="59" t="s">
        <v>3075</v>
      </c>
      <c r="T95" s="57">
        <v>13</v>
      </c>
      <c r="U95" s="6">
        <v>13</v>
      </c>
      <c r="V95" s="59" t="s">
        <v>3075</v>
      </c>
      <c r="Z95" s="16">
        <f t="shared" si="61"/>
        <v>113</v>
      </c>
      <c r="AA95" s="16">
        <f t="shared" si="62"/>
        <v>113</v>
      </c>
      <c r="AB95" s="38">
        <f t="shared" si="63"/>
        <v>1</v>
      </c>
      <c r="AC95" s="38">
        <f t="shared" si="64"/>
        <v>1</v>
      </c>
    </row>
    <row r="96" spans="1:30" ht="15.75" hidden="1" customHeight="1" x14ac:dyDescent="0.25">
      <c r="A96" s="16">
        <v>93</v>
      </c>
      <c r="B96" s="31" t="s">
        <v>91</v>
      </c>
      <c r="C96" s="31" t="s">
        <v>145</v>
      </c>
      <c r="D96" s="31" t="s">
        <v>16</v>
      </c>
      <c r="E96" s="26" t="s">
        <v>146</v>
      </c>
      <c r="F96" s="18">
        <v>1</v>
      </c>
      <c r="G96" s="16" t="s">
        <v>18</v>
      </c>
      <c r="H96" s="36">
        <v>75</v>
      </c>
      <c r="I96" s="36">
        <v>79</v>
      </c>
      <c r="J96" s="166" t="s">
        <v>173</v>
      </c>
      <c r="K96" s="16">
        <v>82</v>
      </c>
      <c r="L96" s="16">
        <v>82</v>
      </c>
      <c r="M96" s="166" t="s">
        <v>173</v>
      </c>
      <c r="N96" s="16">
        <v>78</v>
      </c>
      <c r="O96" s="16">
        <v>78</v>
      </c>
      <c r="P96" s="35" t="s">
        <v>2965</v>
      </c>
      <c r="Q96" s="16">
        <v>37</v>
      </c>
      <c r="R96" s="16">
        <v>37</v>
      </c>
      <c r="S96" s="59" t="s">
        <v>3076</v>
      </c>
      <c r="T96" s="57">
        <v>56</v>
      </c>
      <c r="U96" s="6">
        <v>56</v>
      </c>
      <c r="V96" s="59" t="s">
        <v>3076</v>
      </c>
      <c r="Z96" s="16">
        <f t="shared" si="61"/>
        <v>328</v>
      </c>
      <c r="AA96" s="16">
        <f t="shared" si="62"/>
        <v>332</v>
      </c>
      <c r="AB96" s="38">
        <f t="shared" si="63"/>
        <v>0.98795180722891562</v>
      </c>
      <c r="AC96" s="38">
        <f t="shared" si="64"/>
        <v>0.98795180722891562</v>
      </c>
    </row>
    <row r="97" spans="1:29" ht="15.75" hidden="1" customHeight="1" x14ac:dyDescent="0.25">
      <c r="A97" s="16">
        <v>94</v>
      </c>
      <c r="B97" s="31" t="s">
        <v>91</v>
      </c>
      <c r="C97" s="31" t="s">
        <v>145</v>
      </c>
      <c r="D97" s="31" t="s">
        <v>16</v>
      </c>
      <c r="E97" s="26" t="s">
        <v>147</v>
      </c>
      <c r="F97" s="18">
        <v>1</v>
      </c>
      <c r="G97" s="16" t="s">
        <v>18</v>
      </c>
      <c r="H97" s="16">
        <v>227</v>
      </c>
      <c r="I97" s="16">
        <v>227</v>
      </c>
      <c r="J97" s="166" t="s">
        <v>174</v>
      </c>
      <c r="K97" s="16">
        <v>211</v>
      </c>
      <c r="L97" s="16">
        <v>211</v>
      </c>
      <c r="M97" s="164" t="s">
        <v>208</v>
      </c>
      <c r="N97" s="16">
        <v>306</v>
      </c>
      <c r="O97" s="16">
        <v>306</v>
      </c>
      <c r="P97" s="35" t="s">
        <v>2966</v>
      </c>
      <c r="Q97" s="16">
        <v>283</v>
      </c>
      <c r="R97" s="16">
        <v>283</v>
      </c>
      <c r="S97" s="59" t="s">
        <v>3077</v>
      </c>
      <c r="T97" s="57">
        <v>374</v>
      </c>
      <c r="U97" s="6">
        <v>375</v>
      </c>
      <c r="V97" s="59" t="s">
        <v>3707</v>
      </c>
      <c r="Z97" s="16">
        <f t="shared" si="61"/>
        <v>1401</v>
      </c>
      <c r="AA97" s="16">
        <f t="shared" si="62"/>
        <v>1402</v>
      </c>
      <c r="AB97" s="38">
        <f t="shared" si="63"/>
        <v>0.99928673323823114</v>
      </c>
      <c r="AC97" s="38">
        <f t="shared" si="64"/>
        <v>0.99928673323823114</v>
      </c>
    </row>
    <row r="98" spans="1:29" ht="15.75" hidden="1" customHeight="1" x14ac:dyDescent="0.25">
      <c r="A98" s="16">
        <v>95</v>
      </c>
      <c r="B98" s="31" t="s">
        <v>91</v>
      </c>
      <c r="C98" s="31" t="s">
        <v>145</v>
      </c>
      <c r="D98" s="31" t="s">
        <v>16</v>
      </c>
      <c r="E98" s="26" t="s">
        <v>148</v>
      </c>
      <c r="F98" s="18">
        <v>1</v>
      </c>
      <c r="G98" s="16" t="s">
        <v>18</v>
      </c>
      <c r="H98" s="16">
        <v>132</v>
      </c>
      <c r="I98" s="16">
        <v>132</v>
      </c>
      <c r="J98" s="166" t="s">
        <v>175</v>
      </c>
      <c r="K98" s="16">
        <v>25</v>
      </c>
      <c r="L98" s="16">
        <v>25</v>
      </c>
      <c r="M98" s="166" t="s">
        <v>175</v>
      </c>
      <c r="N98" s="16">
        <v>72</v>
      </c>
      <c r="O98" s="16">
        <v>72</v>
      </c>
      <c r="P98" s="35" t="s">
        <v>2967</v>
      </c>
      <c r="Q98" s="16">
        <v>73</v>
      </c>
      <c r="R98" s="16">
        <v>73</v>
      </c>
      <c r="S98" s="59" t="s">
        <v>3078</v>
      </c>
      <c r="T98" s="57">
        <v>249</v>
      </c>
      <c r="U98" s="6">
        <v>249</v>
      </c>
      <c r="V98" s="59" t="s">
        <v>3078</v>
      </c>
      <c r="Z98" s="16">
        <f t="shared" si="61"/>
        <v>551</v>
      </c>
      <c r="AA98" s="16">
        <f t="shared" si="62"/>
        <v>551</v>
      </c>
      <c r="AB98" s="38">
        <f t="shared" si="63"/>
        <v>1</v>
      </c>
      <c r="AC98" s="38">
        <f t="shared" si="64"/>
        <v>1</v>
      </c>
    </row>
    <row r="99" spans="1:29" ht="15.75" hidden="1" customHeight="1" x14ac:dyDescent="0.25">
      <c r="A99" s="16">
        <v>96</v>
      </c>
      <c r="B99" s="31" t="s">
        <v>91</v>
      </c>
      <c r="C99" s="31" t="s">
        <v>145</v>
      </c>
      <c r="D99" s="31" t="s">
        <v>16</v>
      </c>
      <c r="E99" s="26" t="s">
        <v>149</v>
      </c>
      <c r="F99" s="18">
        <v>1</v>
      </c>
      <c r="G99" s="16" t="s">
        <v>18</v>
      </c>
      <c r="H99" s="23">
        <v>18</v>
      </c>
      <c r="I99" s="16">
        <v>18</v>
      </c>
      <c r="J99" s="166" t="s">
        <v>176</v>
      </c>
      <c r="K99" s="16">
        <v>243</v>
      </c>
      <c r="L99" s="16">
        <v>243</v>
      </c>
      <c r="M99" s="166" t="s">
        <v>209</v>
      </c>
      <c r="N99" s="16">
        <v>126</v>
      </c>
      <c r="O99" s="16">
        <v>126</v>
      </c>
      <c r="P99" s="35" t="s">
        <v>2968</v>
      </c>
      <c r="Q99" s="16">
        <v>32</v>
      </c>
      <c r="R99" s="16">
        <v>32</v>
      </c>
      <c r="S99" s="59" t="s">
        <v>3079</v>
      </c>
      <c r="T99" s="57">
        <v>249</v>
      </c>
      <c r="U99" s="6">
        <v>250</v>
      </c>
      <c r="V99" s="59" t="s">
        <v>3079</v>
      </c>
      <c r="Z99" s="16">
        <f t="shared" si="61"/>
        <v>668</v>
      </c>
      <c r="AA99" s="16">
        <f t="shared" si="62"/>
        <v>669</v>
      </c>
      <c r="AB99" s="38">
        <f t="shared" si="63"/>
        <v>0.99850523168908822</v>
      </c>
      <c r="AC99" s="38">
        <f t="shared" si="64"/>
        <v>0.99850523168908822</v>
      </c>
    </row>
    <row r="100" spans="1:29" ht="15.75" hidden="1" customHeight="1" x14ac:dyDescent="0.25">
      <c r="A100" s="16">
        <v>97</v>
      </c>
      <c r="B100" s="31" t="s">
        <v>91</v>
      </c>
      <c r="C100" s="31" t="s">
        <v>145</v>
      </c>
      <c r="D100" s="31" t="s">
        <v>16</v>
      </c>
      <c r="E100" s="26" t="s">
        <v>150</v>
      </c>
      <c r="F100" s="18">
        <v>1</v>
      </c>
      <c r="G100" s="16" t="s">
        <v>18</v>
      </c>
      <c r="H100" s="16">
        <v>1</v>
      </c>
      <c r="I100" s="16">
        <v>1</v>
      </c>
      <c r="J100" s="166" t="s">
        <v>177</v>
      </c>
      <c r="K100" s="16">
        <v>3</v>
      </c>
      <c r="L100" s="16">
        <v>3</v>
      </c>
      <c r="M100" s="164" t="s">
        <v>177</v>
      </c>
      <c r="N100" s="16">
        <v>5</v>
      </c>
      <c r="O100" s="16">
        <v>5</v>
      </c>
      <c r="P100" s="35" t="s">
        <v>2969</v>
      </c>
      <c r="Q100" s="16">
        <v>6</v>
      </c>
      <c r="R100" s="16">
        <v>6</v>
      </c>
      <c r="S100" s="59" t="s">
        <v>3080</v>
      </c>
      <c r="T100" s="57">
        <v>4</v>
      </c>
      <c r="U100" s="6">
        <v>4</v>
      </c>
      <c r="V100" s="59" t="s">
        <v>3080</v>
      </c>
      <c r="Z100" s="16">
        <f t="shared" si="61"/>
        <v>19</v>
      </c>
      <c r="AA100" s="16">
        <f t="shared" si="62"/>
        <v>19</v>
      </c>
      <c r="AB100" s="38">
        <f t="shared" si="63"/>
        <v>1</v>
      </c>
      <c r="AC100" s="38">
        <f t="shared" si="64"/>
        <v>1</v>
      </c>
    </row>
    <row r="101" spans="1:29" ht="15.75" hidden="1" customHeight="1" x14ac:dyDescent="0.25">
      <c r="A101" s="16">
        <v>98</v>
      </c>
      <c r="B101" s="31" t="s">
        <v>91</v>
      </c>
      <c r="C101" s="31" t="s">
        <v>151</v>
      </c>
      <c r="D101" s="31" t="s">
        <v>16</v>
      </c>
      <c r="E101" s="26" t="s">
        <v>152</v>
      </c>
      <c r="F101" s="18">
        <v>1</v>
      </c>
      <c r="G101" s="16" t="s">
        <v>18</v>
      </c>
      <c r="H101" s="16">
        <v>322</v>
      </c>
      <c r="I101" s="16">
        <v>322</v>
      </c>
      <c r="J101" s="165" t="s">
        <v>178</v>
      </c>
      <c r="K101" s="16">
        <v>427</v>
      </c>
      <c r="L101" s="16">
        <v>427</v>
      </c>
      <c r="M101" s="166" t="s">
        <v>178</v>
      </c>
      <c r="N101" s="16">
        <v>379</v>
      </c>
      <c r="O101" s="16">
        <v>379</v>
      </c>
      <c r="P101" s="35" t="s">
        <v>2970</v>
      </c>
      <c r="Q101" s="16">
        <v>423</v>
      </c>
      <c r="R101" s="16">
        <v>423</v>
      </c>
      <c r="S101" s="59" t="s">
        <v>3081</v>
      </c>
      <c r="T101" s="57">
        <v>495</v>
      </c>
      <c r="U101" s="6">
        <v>495</v>
      </c>
      <c r="V101" s="105" t="s">
        <v>3708</v>
      </c>
      <c r="Z101" s="16">
        <f t="shared" si="61"/>
        <v>2046</v>
      </c>
      <c r="AA101" s="16">
        <f t="shared" si="62"/>
        <v>2046</v>
      </c>
      <c r="AB101" s="38">
        <f t="shared" si="63"/>
        <v>1</v>
      </c>
      <c r="AC101" s="38">
        <f t="shared" si="64"/>
        <v>1</v>
      </c>
    </row>
    <row r="102" spans="1:29" ht="15.75" hidden="1" customHeight="1" x14ac:dyDescent="0.25">
      <c r="A102" s="16">
        <v>99</v>
      </c>
      <c r="B102" s="31" t="s">
        <v>91</v>
      </c>
      <c r="C102" s="31" t="s">
        <v>151</v>
      </c>
      <c r="D102" s="31" t="s">
        <v>16</v>
      </c>
      <c r="E102" s="26" t="s">
        <v>153</v>
      </c>
      <c r="F102" s="18">
        <v>1</v>
      </c>
      <c r="G102" s="16" t="s">
        <v>18</v>
      </c>
      <c r="H102" s="16">
        <v>51</v>
      </c>
      <c r="I102" s="16">
        <v>51</v>
      </c>
      <c r="J102" s="166" t="s">
        <v>179</v>
      </c>
      <c r="K102" s="16">
        <v>63</v>
      </c>
      <c r="L102" s="16">
        <v>63</v>
      </c>
      <c r="M102" s="166" t="s">
        <v>210</v>
      </c>
      <c r="N102" s="16">
        <v>335</v>
      </c>
      <c r="O102" s="16">
        <v>335</v>
      </c>
      <c r="P102" s="165" t="s">
        <v>2971</v>
      </c>
      <c r="Q102" s="16">
        <v>130</v>
      </c>
      <c r="R102" s="16">
        <v>130</v>
      </c>
      <c r="S102" s="59" t="s">
        <v>3082</v>
      </c>
      <c r="T102" s="57">
        <v>49</v>
      </c>
      <c r="U102" s="6">
        <v>49</v>
      </c>
      <c r="V102" s="105" t="s">
        <v>3709</v>
      </c>
      <c r="Z102" s="16">
        <f t="shared" si="61"/>
        <v>628</v>
      </c>
      <c r="AA102" s="16">
        <f t="shared" si="62"/>
        <v>628</v>
      </c>
      <c r="AB102" s="38">
        <f t="shared" si="63"/>
        <v>1</v>
      </c>
      <c r="AC102" s="38">
        <f t="shared" si="64"/>
        <v>1</v>
      </c>
    </row>
    <row r="103" spans="1:29" ht="15.75" hidden="1" customHeight="1" x14ac:dyDescent="0.25">
      <c r="A103" s="16">
        <v>100</v>
      </c>
      <c r="B103" s="31" t="s">
        <v>91</v>
      </c>
      <c r="C103" s="31" t="s">
        <v>151</v>
      </c>
      <c r="D103" s="31" t="s">
        <v>16</v>
      </c>
      <c r="E103" s="26" t="s">
        <v>154</v>
      </c>
      <c r="F103" s="18">
        <v>1</v>
      </c>
      <c r="G103" s="16" t="s">
        <v>18</v>
      </c>
      <c r="H103" s="16">
        <v>1</v>
      </c>
      <c r="I103" s="16">
        <v>1</v>
      </c>
      <c r="J103" s="166" t="s">
        <v>180</v>
      </c>
      <c r="K103" s="16">
        <v>10</v>
      </c>
      <c r="L103" s="16">
        <v>10</v>
      </c>
      <c r="M103" s="166" t="s">
        <v>211</v>
      </c>
      <c r="N103" s="16">
        <v>7</v>
      </c>
      <c r="O103" s="16">
        <v>7</v>
      </c>
      <c r="P103" s="165" t="s">
        <v>2972</v>
      </c>
      <c r="Q103" s="16">
        <v>4</v>
      </c>
      <c r="R103" s="16">
        <v>4</v>
      </c>
      <c r="S103" s="59" t="s">
        <v>3083</v>
      </c>
      <c r="T103" s="57">
        <v>0</v>
      </c>
      <c r="U103" s="6">
        <v>0</v>
      </c>
      <c r="V103" s="105" t="s">
        <v>3710</v>
      </c>
      <c r="Z103" s="16">
        <f t="shared" si="61"/>
        <v>22</v>
      </c>
      <c r="AA103" s="16">
        <f t="shared" si="62"/>
        <v>22</v>
      </c>
      <c r="AB103" s="38">
        <f t="shared" si="63"/>
        <v>1</v>
      </c>
      <c r="AC103" s="38">
        <f t="shared" si="64"/>
        <v>1</v>
      </c>
    </row>
    <row r="104" spans="1:29" ht="15.75" hidden="1" customHeight="1" x14ac:dyDescent="0.25">
      <c r="A104" s="16">
        <v>101</v>
      </c>
      <c r="B104" s="31" t="s">
        <v>91</v>
      </c>
      <c r="C104" s="31" t="s">
        <v>151</v>
      </c>
      <c r="D104" s="31" t="s">
        <v>16</v>
      </c>
      <c r="E104" s="26" t="s">
        <v>155</v>
      </c>
      <c r="F104" s="18">
        <v>1</v>
      </c>
      <c r="G104" s="16" t="s">
        <v>18</v>
      </c>
      <c r="H104" s="16">
        <v>8</v>
      </c>
      <c r="I104" s="16">
        <v>8</v>
      </c>
      <c r="J104" s="166" t="s">
        <v>181</v>
      </c>
      <c r="K104" s="16">
        <v>12</v>
      </c>
      <c r="L104" s="16">
        <v>12</v>
      </c>
      <c r="M104" s="166" t="s">
        <v>181</v>
      </c>
      <c r="N104" s="16">
        <v>20</v>
      </c>
      <c r="O104" s="16">
        <v>20</v>
      </c>
      <c r="P104" s="165" t="s">
        <v>2973</v>
      </c>
      <c r="Q104" s="16">
        <v>2</v>
      </c>
      <c r="R104" s="16">
        <v>2</v>
      </c>
      <c r="S104" s="59" t="s">
        <v>3084</v>
      </c>
      <c r="T104" s="57">
        <v>22</v>
      </c>
      <c r="U104" s="6">
        <v>22</v>
      </c>
      <c r="V104" s="105" t="s">
        <v>3084</v>
      </c>
      <c r="Z104" s="16">
        <f t="shared" si="61"/>
        <v>64</v>
      </c>
      <c r="AA104" s="16">
        <f t="shared" si="62"/>
        <v>64</v>
      </c>
      <c r="AB104" s="38">
        <f t="shared" si="63"/>
        <v>1</v>
      </c>
      <c r="AC104" s="38">
        <f t="shared" si="64"/>
        <v>1</v>
      </c>
    </row>
    <row r="105" spans="1:29" ht="15.75" hidden="1" customHeight="1" x14ac:dyDescent="0.25">
      <c r="A105" s="16">
        <v>102</v>
      </c>
      <c r="B105" s="31" t="s">
        <v>91</v>
      </c>
      <c r="C105" s="31" t="s">
        <v>156</v>
      </c>
      <c r="D105" s="31" t="s">
        <v>16</v>
      </c>
      <c r="E105" s="26" t="s">
        <v>157</v>
      </c>
      <c r="F105" s="18">
        <v>1</v>
      </c>
      <c r="G105" s="16" t="s">
        <v>18</v>
      </c>
      <c r="H105" s="31">
        <v>4950</v>
      </c>
      <c r="I105" s="31">
        <v>6735</v>
      </c>
      <c r="J105" s="164" t="s">
        <v>185</v>
      </c>
      <c r="K105" s="16">
        <v>4499</v>
      </c>
      <c r="L105" s="16">
        <v>4552</v>
      </c>
      <c r="M105" s="166" t="s">
        <v>214</v>
      </c>
      <c r="N105" s="63">
        <v>4761</v>
      </c>
      <c r="O105" s="63">
        <v>4824</v>
      </c>
      <c r="P105" s="166" t="s">
        <v>2974</v>
      </c>
      <c r="Q105" s="16">
        <v>4109</v>
      </c>
      <c r="R105" s="16">
        <v>4155</v>
      </c>
      <c r="S105" s="59" t="s">
        <v>2974</v>
      </c>
      <c r="T105" s="57">
        <v>4990</v>
      </c>
      <c r="U105" s="6">
        <v>5051</v>
      </c>
      <c r="V105" s="59" t="s">
        <v>2974</v>
      </c>
      <c r="Z105" s="16">
        <f t="shared" si="61"/>
        <v>23309</v>
      </c>
      <c r="AA105" s="16">
        <f t="shared" si="62"/>
        <v>25317</v>
      </c>
      <c r="AB105" s="38">
        <f t="shared" si="63"/>
        <v>0.92068570525733695</v>
      </c>
      <c r="AC105" s="38">
        <f t="shared" si="64"/>
        <v>0.92068570525733695</v>
      </c>
    </row>
    <row r="106" spans="1:29" ht="15.75" hidden="1" customHeight="1" x14ac:dyDescent="0.25">
      <c r="A106" s="16">
        <v>103</v>
      </c>
      <c r="B106" s="31" t="s">
        <v>91</v>
      </c>
      <c r="C106" s="31" t="s">
        <v>156</v>
      </c>
      <c r="D106" s="31" t="s">
        <v>16</v>
      </c>
      <c r="E106" s="26" t="s">
        <v>158</v>
      </c>
      <c r="F106" s="18">
        <v>1</v>
      </c>
      <c r="G106" s="16" t="s">
        <v>18</v>
      </c>
      <c r="H106" s="31">
        <v>86</v>
      </c>
      <c r="I106" s="31">
        <v>95</v>
      </c>
      <c r="J106" s="164" t="s">
        <v>186</v>
      </c>
      <c r="K106" s="29">
        <v>96</v>
      </c>
      <c r="L106" s="16">
        <v>104</v>
      </c>
      <c r="M106" s="166" t="s">
        <v>186</v>
      </c>
      <c r="N106" s="63">
        <v>123</v>
      </c>
      <c r="O106" s="63">
        <v>129</v>
      </c>
      <c r="P106" s="166" t="s">
        <v>2975</v>
      </c>
      <c r="Q106" s="16">
        <v>88</v>
      </c>
      <c r="R106" s="16">
        <v>100</v>
      </c>
      <c r="S106" s="59" t="s">
        <v>2975</v>
      </c>
      <c r="T106" s="57">
        <v>112</v>
      </c>
      <c r="U106" s="6">
        <v>120</v>
      </c>
      <c r="V106" s="59" t="s">
        <v>2975</v>
      </c>
      <c r="Z106" s="16">
        <f t="shared" si="61"/>
        <v>505</v>
      </c>
      <c r="AA106" s="16">
        <f t="shared" si="62"/>
        <v>548</v>
      </c>
      <c r="AB106" s="38">
        <f t="shared" si="63"/>
        <v>0.92153284671532842</v>
      </c>
      <c r="AC106" s="38">
        <f t="shared" si="64"/>
        <v>0.92153284671532842</v>
      </c>
    </row>
    <row r="107" spans="1:29" ht="15.75" hidden="1" customHeight="1" x14ac:dyDescent="0.25">
      <c r="A107" s="16">
        <v>104</v>
      </c>
      <c r="B107" s="31" t="s">
        <v>91</v>
      </c>
      <c r="C107" s="31" t="s">
        <v>156</v>
      </c>
      <c r="D107" s="31" t="s">
        <v>16</v>
      </c>
      <c r="E107" s="26" t="s">
        <v>159</v>
      </c>
      <c r="F107" s="18">
        <v>1</v>
      </c>
      <c r="G107" s="16" t="s">
        <v>18</v>
      </c>
      <c r="H107" s="16">
        <v>724</v>
      </c>
      <c r="I107" s="16">
        <v>724</v>
      </c>
      <c r="J107" s="164" t="s">
        <v>187</v>
      </c>
      <c r="K107" s="16">
        <v>690</v>
      </c>
      <c r="L107" s="16">
        <v>690</v>
      </c>
      <c r="M107" s="166" t="s">
        <v>215</v>
      </c>
      <c r="N107" s="63">
        <v>421</v>
      </c>
      <c r="O107" s="63">
        <v>421</v>
      </c>
      <c r="P107" s="166" t="s">
        <v>2976</v>
      </c>
      <c r="Q107" s="16">
        <v>357</v>
      </c>
      <c r="R107" s="16">
        <v>357</v>
      </c>
      <c r="S107" s="59" t="s">
        <v>3085</v>
      </c>
      <c r="T107" s="57">
        <v>492</v>
      </c>
      <c r="U107" s="6">
        <v>492</v>
      </c>
      <c r="V107" s="59" t="s">
        <v>3085</v>
      </c>
      <c r="Z107" s="16">
        <f t="shared" si="61"/>
        <v>2684</v>
      </c>
      <c r="AA107" s="16">
        <f t="shared" si="62"/>
        <v>2684</v>
      </c>
      <c r="AB107" s="38">
        <f t="shared" si="63"/>
        <v>1</v>
      </c>
      <c r="AC107" s="38">
        <f t="shared" si="64"/>
        <v>1</v>
      </c>
    </row>
    <row r="108" spans="1:29" ht="15.75" hidden="1" customHeight="1" x14ac:dyDescent="0.25">
      <c r="A108" s="16">
        <v>105</v>
      </c>
      <c r="B108" s="31" t="s">
        <v>91</v>
      </c>
      <c r="C108" s="31" t="s">
        <v>160</v>
      </c>
      <c r="D108" s="31" t="s">
        <v>16</v>
      </c>
      <c r="E108" s="26" t="s">
        <v>161</v>
      </c>
      <c r="F108" s="18">
        <v>1</v>
      </c>
      <c r="G108" s="16" t="s">
        <v>18</v>
      </c>
      <c r="H108" s="36">
        <v>34</v>
      </c>
      <c r="I108" s="36">
        <v>41</v>
      </c>
      <c r="J108" s="165" t="s">
        <v>199</v>
      </c>
      <c r="K108" s="16">
        <v>31</v>
      </c>
      <c r="L108" s="16">
        <v>31</v>
      </c>
      <c r="M108" s="166" t="s">
        <v>229</v>
      </c>
      <c r="N108" s="16">
        <v>29</v>
      </c>
      <c r="O108" s="16">
        <v>29</v>
      </c>
      <c r="P108" s="166" t="s">
        <v>2977</v>
      </c>
      <c r="Q108" s="16">
        <v>37</v>
      </c>
      <c r="R108" s="16">
        <v>37</v>
      </c>
      <c r="S108" s="59" t="s">
        <v>3086</v>
      </c>
      <c r="T108" s="57">
        <v>38</v>
      </c>
      <c r="U108" s="6">
        <v>38</v>
      </c>
      <c r="V108" s="105" t="s">
        <v>3711</v>
      </c>
      <c r="Z108" s="16">
        <f t="shared" si="61"/>
        <v>169</v>
      </c>
      <c r="AA108" s="16">
        <f t="shared" si="62"/>
        <v>176</v>
      </c>
      <c r="AB108" s="38">
        <f t="shared" si="63"/>
        <v>0.96022727272727271</v>
      </c>
      <c r="AC108" s="38">
        <f t="shared" si="64"/>
        <v>0.96022727272727271</v>
      </c>
    </row>
    <row r="109" spans="1:29" ht="15.75" hidden="1" customHeight="1" x14ac:dyDescent="0.25">
      <c r="A109" s="16">
        <v>106</v>
      </c>
      <c r="B109" s="31" t="s">
        <v>91</v>
      </c>
      <c r="C109" s="31" t="s">
        <v>160</v>
      </c>
      <c r="D109" s="31" t="s">
        <v>16</v>
      </c>
      <c r="E109" s="26" t="s">
        <v>162</v>
      </c>
      <c r="F109" s="18">
        <v>1</v>
      </c>
      <c r="G109" s="16" t="s">
        <v>18</v>
      </c>
      <c r="H109" s="36">
        <v>44</v>
      </c>
      <c r="I109" s="36">
        <v>75</v>
      </c>
      <c r="J109" s="165" t="s">
        <v>200</v>
      </c>
      <c r="K109" s="16">
        <v>65</v>
      </c>
      <c r="L109" s="16">
        <v>65</v>
      </c>
      <c r="M109" s="166" t="s">
        <v>200</v>
      </c>
      <c r="N109" s="16">
        <v>110</v>
      </c>
      <c r="O109" s="16">
        <v>110</v>
      </c>
      <c r="P109" s="166" t="s">
        <v>2978</v>
      </c>
      <c r="Q109" s="16">
        <v>35</v>
      </c>
      <c r="R109" s="16">
        <v>35</v>
      </c>
      <c r="S109" s="59" t="s">
        <v>3087</v>
      </c>
      <c r="T109" s="57">
        <v>63</v>
      </c>
      <c r="U109" s="6">
        <v>63</v>
      </c>
      <c r="V109" s="105" t="s">
        <v>3712</v>
      </c>
      <c r="Z109" s="16">
        <f t="shared" si="61"/>
        <v>317</v>
      </c>
      <c r="AA109" s="16">
        <f t="shared" si="62"/>
        <v>348</v>
      </c>
      <c r="AB109" s="38">
        <f t="shared" si="63"/>
        <v>0.91091954022988508</v>
      </c>
      <c r="AC109" s="38">
        <f t="shared" si="64"/>
        <v>0.91091954022988508</v>
      </c>
    </row>
    <row r="110" spans="1:29" ht="15.75" hidden="1" customHeight="1" x14ac:dyDescent="0.25">
      <c r="A110" s="16">
        <v>107</v>
      </c>
      <c r="B110" s="31" t="s">
        <v>91</v>
      </c>
      <c r="C110" s="31" t="s">
        <v>160</v>
      </c>
      <c r="D110" s="31" t="s">
        <v>16</v>
      </c>
      <c r="E110" s="26" t="s">
        <v>163</v>
      </c>
      <c r="F110" s="18">
        <v>1</v>
      </c>
      <c r="G110" s="16" t="s">
        <v>18</v>
      </c>
      <c r="H110" s="16">
        <v>9</v>
      </c>
      <c r="I110" s="16">
        <v>9</v>
      </c>
      <c r="J110" s="166" t="s">
        <v>201</v>
      </c>
      <c r="K110" s="16">
        <v>4</v>
      </c>
      <c r="L110" s="16">
        <v>4</v>
      </c>
      <c r="M110" s="166" t="s">
        <v>230</v>
      </c>
      <c r="N110" s="16">
        <v>4</v>
      </c>
      <c r="O110" s="16">
        <v>4</v>
      </c>
      <c r="P110" s="165" t="s">
        <v>2979</v>
      </c>
      <c r="Q110" s="16">
        <v>17</v>
      </c>
      <c r="R110" s="16">
        <v>17</v>
      </c>
      <c r="S110" s="59" t="s">
        <v>3088</v>
      </c>
      <c r="T110" s="57">
        <v>18</v>
      </c>
      <c r="U110" s="6">
        <v>18</v>
      </c>
      <c r="V110" s="105" t="s">
        <v>3713</v>
      </c>
      <c r="Z110" s="16">
        <f t="shared" si="61"/>
        <v>52</v>
      </c>
      <c r="AA110" s="16">
        <f t="shared" si="62"/>
        <v>52</v>
      </c>
      <c r="AB110" s="38">
        <f t="shared" si="63"/>
        <v>1</v>
      </c>
      <c r="AC110" s="38">
        <f t="shared" si="64"/>
        <v>1</v>
      </c>
    </row>
    <row r="111" spans="1:29" ht="15.75" hidden="1" customHeight="1" x14ac:dyDescent="0.25">
      <c r="A111" s="16">
        <v>108</v>
      </c>
      <c r="B111" s="31" t="s">
        <v>91</v>
      </c>
      <c r="C111" s="31" t="s">
        <v>81</v>
      </c>
      <c r="D111" s="31" t="s">
        <v>16</v>
      </c>
      <c r="E111" s="26" t="s">
        <v>82</v>
      </c>
      <c r="F111" s="16">
        <v>12</v>
      </c>
      <c r="G111" s="16" t="s">
        <v>83</v>
      </c>
      <c r="H111" s="16">
        <v>1</v>
      </c>
      <c r="I111" s="21">
        <v>1</v>
      </c>
      <c r="J111" s="166" t="s">
        <v>165</v>
      </c>
      <c r="K111" s="16">
        <v>1</v>
      </c>
      <c r="L111" s="21">
        <v>1</v>
      </c>
      <c r="M111" s="166" t="s">
        <v>202</v>
      </c>
      <c r="N111" s="16">
        <v>1</v>
      </c>
      <c r="O111" s="21">
        <v>1</v>
      </c>
      <c r="P111" s="164" t="s">
        <v>2980</v>
      </c>
      <c r="Q111" s="16">
        <v>1</v>
      </c>
      <c r="R111" s="16">
        <v>1</v>
      </c>
      <c r="S111" s="59" t="s">
        <v>2980</v>
      </c>
      <c r="T111" s="57">
        <v>1</v>
      </c>
      <c r="U111" s="6">
        <v>1</v>
      </c>
      <c r="V111" s="59" t="s">
        <v>2980</v>
      </c>
      <c r="Z111" s="16">
        <f t="shared" ref="Z111:AA112" si="65">H111+K111+N111+Q111+T111+W111</f>
        <v>5</v>
      </c>
      <c r="AA111" s="16">
        <f t="shared" si="65"/>
        <v>5</v>
      </c>
      <c r="AB111" s="42">
        <f>+Z111/AA111</f>
        <v>1</v>
      </c>
      <c r="AC111" s="42">
        <f>+Z111/F111</f>
        <v>0.41666666666666669</v>
      </c>
    </row>
    <row r="112" spans="1:29" ht="15.75" hidden="1" customHeight="1" x14ac:dyDescent="0.25">
      <c r="A112" s="16">
        <v>109</v>
      </c>
      <c r="B112" s="31" t="s">
        <v>91</v>
      </c>
      <c r="C112" s="31" t="s">
        <v>81</v>
      </c>
      <c r="D112" s="31" t="s">
        <v>16</v>
      </c>
      <c r="E112" s="26" t="s">
        <v>85</v>
      </c>
      <c r="F112" s="18">
        <v>1</v>
      </c>
      <c r="G112" s="16" t="s">
        <v>18</v>
      </c>
      <c r="H112" s="16">
        <v>889</v>
      </c>
      <c r="I112" s="16">
        <v>889</v>
      </c>
      <c r="J112" s="166" t="s">
        <v>166</v>
      </c>
      <c r="K112" s="16">
        <v>825</v>
      </c>
      <c r="L112" s="16">
        <v>825</v>
      </c>
      <c r="M112" s="166" t="s">
        <v>166</v>
      </c>
      <c r="N112" s="16">
        <v>1002</v>
      </c>
      <c r="O112" s="16">
        <v>1002</v>
      </c>
      <c r="P112" s="160" t="s">
        <v>2981</v>
      </c>
      <c r="Q112" s="16">
        <v>495</v>
      </c>
      <c r="R112" s="16">
        <v>495</v>
      </c>
      <c r="S112" s="59" t="s">
        <v>3089</v>
      </c>
      <c r="T112" s="57">
        <v>961</v>
      </c>
      <c r="U112" s="6">
        <v>961</v>
      </c>
      <c r="V112" s="105" t="s">
        <v>3714</v>
      </c>
      <c r="Z112" s="16">
        <f t="shared" si="65"/>
        <v>4172</v>
      </c>
      <c r="AA112" s="16">
        <f t="shared" si="65"/>
        <v>4172</v>
      </c>
      <c r="AB112" s="38">
        <f>Z112/AA112</f>
        <v>1</v>
      </c>
      <c r="AC112" s="38">
        <f>+AB112/F112</f>
        <v>1</v>
      </c>
    </row>
    <row r="113" spans="1:29" ht="15.75" hidden="1" customHeight="1" x14ac:dyDescent="0.25">
      <c r="A113" s="16">
        <v>110</v>
      </c>
      <c r="B113" s="31" t="s">
        <v>91</v>
      </c>
      <c r="C113" s="31" t="s">
        <v>81</v>
      </c>
      <c r="D113" s="31" t="s">
        <v>16</v>
      </c>
      <c r="E113" s="17" t="s">
        <v>164</v>
      </c>
      <c r="F113" s="16">
        <v>1</v>
      </c>
      <c r="G113" s="16" t="s">
        <v>90</v>
      </c>
      <c r="H113" s="21">
        <v>0</v>
      </c>
      <c r="I113" s="21">
        <v>0</v>
      </c>
      <c r="J113" s="33" t="s">
        <v>26</v>
      </c>
      <c r="K113" s="21">
        <v>0</v>
      </c>
      <c r="L113" s="21">
        <v>0</v>
      </c>
      <c r="M113" s="33" t="s">
        <v>26</v>
      </c>
      <c r="N113" s="21">
        <v>0</v>
      </c>
      <c r="O113" s="21">
        <v>0</v>
      </c>
      <c r="P113" s="33" t="s">
        <v>26</v>
      </c>
      <c r="Q113" s="21">
        <v>0</v>
      </c>
      <c r="R113" s="21">
        <v>0</v>
      </c>
      <c r="S113" s="33" t="s">
        <v>26</v>
      </c>
      <c r="T113" s="21">
        <v>0</v>
      </c>
      <c r="U113" s="21">
        <v>0</v>
      </c>
      <c r="V113" s="113" t="s">
        <v>26</v>
      </c>
      <c r="Z113" s="16">
        <f>H113+K113+N113</f>
        <v>0</v>
      </c>
      <c r="AA113" s="16">
        <f>I113+L113+O113</f>
        <v>0</v>
      </c>
      <c r="AB113" s="42" t="e">
        <f>+Z113/AA113</f>
        <v>#DIV/0!</v>
      </c>
      <c r="AC113" s="42">
        <f>+Z113/F113</f>
        <v>0</v>
      </c>
    </row>
    <row r="114" spans="1:29" ht="15.75" hidden="1" customHeight="1" x14ac:dyDescent="0.25">
      <c r="A114" s="16">
        <v>111</v>
      </c>
      <c r="B114" s="16" t="s">
        <v>231</v>
      </c>
      <c r="C114" s="16" t="s">
        <v>232</v>
      </c>
      <c r="D114" s="16" t="s">
        <v>16</v>
      </c>
      <c r="E114" s="26" t="s">
        <v>233</v>
      </c>
      <c r="F114" s="32">
        <v>1</v>
      </c>
      <c r="G114" s="36" t="s">
        <v>1281</v>
      </c>
      <c r="H114" s="16">
        <v>8</v>
      </c>
      <c r="I114" s="16">
        <v>8</v>
      </c>
      <c r="J114" s="37" t="s">
        <v>1156</v>
      </c>
      <c r="K114" s="21">
        <v>0</v>
      </c>
      <c r="L114" s="21">
        <v>0</v>
      </c>
      <c r="M114" s="33" t="s">
        <v>26</v>
      </c>
      <c r="N114" s="21">
        <v>0</v>
      </c>
      <c r="O114" s="21">
        <v>0</v>
      </c>
      <c r="P114" s="33" t="s">
        <v>26</v>
      </c>
      <c r="Q114" s="21">
        <v>0</v>
      </c>
      <c r="R114" s="21">
        <v>0</v>
      </c>
      <c r="S114" s="33" t="s">
        <v>26</v>
      </c>
      <c r="T114" s="21">
        <v>0</v>
      </c>
      <c r="U114" s="21">
        <v>0</v>
      </c>
      <c r="V114" s="33" t="s">
        <v>26</v>
      </c>
      <c r="Z114" s="16">
        <f t="shared" ref="Z114:Z155" si="66">H114+K114+N114+Q114+T114+W114</f>
        <v>8</v>
      </c>
      <c r="AA114" s="16">
        <f t="shared" ref="AA114:AA155" si="67">I114+L114+O114+R114+U114+X114</f>
        <v>8</v>
      </c>
      <c r="AB114" s="38">
        <f t="shared" ref="AB114:AB153" si="68">Z114/AA114</f>
        <v>1</v>
      </c>
      <c r="AC114" s="38">
        <f t="shared" ref="AC114:AC153" si="69">+AB114/F114</f>
        <v>1</v>
      </c>
    </row>
    <row r="115" spans="1:29" ht="15.75" hidden="1" customHeight="1" x14ac:dyDescent="0.25">
      <c r="A115" s="16">
        <v>112</v>
      </c>
      <c r="B115" s="16" t="s">
        <v>231</v>
      </c>
      <c r="C115" s="16" t="s">
        <v>232</v>
      </c>
      <c r="D115" s="16" t="s">
        <v>16</v>
      </c>
      <c r="E115" s="26" t="s">
        <v>234</v>
      </c>
      <c r="F115" s="32">
        <v>1</v>
      </c>
      <c r="G115" s="31" t="s">
        <v>18</v>
      </c>
      <c r="H115" s="16">
        <v>1</v>
      </c>
      <c r="I115" s="16">
        <v>1</v>
      </c>
      <c r="J115" s="37" t="s">
        <v>1157</v>
      </c>
      <c r="K115" s="21">
        <v>0</v>
      </c>
      <c r="L115" s="21">
        <v>0</v>
      </c>
      <c r="M115" s="33" t="s">
        <v>26</v>
      </c>
      <c r="N115" s="21">
        <v>0</v>
      </c>
      <c r="O115" s="21">
        <v>0</v>
      </c>
      <c r="P115" s="33" t="s">
        <v>26</v>
      </c>
      <c r="Q115" s="21">
        <v>0</v>
      </c>
      <c r="R115" s="21">
        <v>0</v>
      </c>
      <c r="S115" s="33" t="s">
        <v>26</v>
      </c>
      <c r="T115" s="57">
        <v>4</v>
      </c>
      <c r="U115" s="6">
        <v>4</v>
      </c>
      <c r="V115" s="105" t="s">
        <v>3464</v>
      </c>
      <c r="Z115" s="16">
        <f t="shared" si="66"/>
        <v>5</v>
      </c>
      <c r="AA115" s="16">
        <f t="shared" si="67"/>
        <v>5</v>
      </c>
      <c r="AB115" s="38">
        <f t="shared" si="68"/>
        <v>1</v>
      </c>
      <c r="AC115" s="38">
        <f t="shared" si="69"/>
        <v>1</v>
      </c>
    </row>
    <row r="116" spans="1:29" ht="15.75" hidden="1" customHeight="1" x14ac:dyDescent="0.25">
      <c r="A116" s="16">
        <v>113</v>
      </c>
      <c r="B116" s="16" t="s">
        <v>231</v>
      </c>
      <c r="C116" s="16" t="s">
        <v>232</v>
      </c>
      <c r="D116" s="16" t="s">
        <v>16</v>
      </c>
      <c r="E116" s="30" t="s">
        <v>235</v>
      </c>
      <c r="F116" s="32">
        <v>1</v>
      </c>
      <c r="G116" s="31" t="s">
        <v>18</v>
      </c>
      <c r="H116" s="21">
        <v>0</v>
      </c>
      <c r="I116" s="21">
        <v>0</v>
      </c>
      <c r="J116" s="33" t="s">
        <v>26</v>
      </c>
      <c r="K116" s="21">
        <v>0</v>
      </c>
      <c r="L116" s="21">
        <v>0</v>
      </c>
      <c r="M116" s="33" t="s">
        <v>26</v>
      </c>
      <c r="N116" s="21">
        <v>0</v>
      </c>
      <c r="O116" s="21">
        <v>0</v>
      </c>
      <c r="P116" s="33" t="s">
        <v>26</v>
      </c>
      <c r="Q116" s="16">
        <v>1</v>
      </c>
      <c r="R116" s="16">
        <v>1</v>
      </c>
      <c r="S116" s="159"/>
      <c r="T116" s="57">
        <v>1</v>
      </c>
      <c r="U116" s="6">
        <v>1</v>
      </c>
      <c r="V116" s="105" t="s">
        <v>3465</v>
      </c>
      <c r="Z116" s="16">
        <f t="shared" si="66"/>
        <v>2</v>
      </c>
      <c r="AA116" s="16">
        <f t="shared" si="67"/>
        <v>2</v>
      </c>
      <c r="AB116" s="38">
        <f t="shared" si="68"/>
        <v>1</v>
      </c>
      <c r="AC116" s="38">
        <f t="shared" si="69"/>
        <v>1</v>
      </c>
    </row>
    <row r="117" spans="1:29" ht="15.75" hidden="1" customHeight="1" x14ac:dyDescent="0.25">
      <c r="A117" s="16">
        <v>114</v>
      </c>
      <c r="B117" s="16" t="s">
        <v>231</v>
      </c>
      <c r="C117" s="16" t="s">
        <v>236</v>
      </c>
      <c r="D117" s="16" t="s">
        <v>16</v>
      </c>
      <c r="E117" s="26" t="s">
        <v>237</v>
      </c>
      <c r="F117" s="32">
        <v>1</v>
      </c>
      <c r="G117" s="31" t="s">
        <v>18</v>
      </c>
      <c r="H117" s="16">
        <v>1</v>
      </c>
      <c r="I117" s="16">
        <v>1</v>
      </c>
      <c r="J117" s="37" t="s">
        <v>1158</v>
      </c>
      <c r="K117" s="16">
        <v>1</v>
      </c>
      <c r="L117" s="16">
        <v>1</v>
      </c>
      <c r="M117" s="34" t="s">
        <v>1158</v>
      </c>
      <c r="N117" s="60">
        <v>1</v>
      </c>
      <c r="O117" s="60">
        <v>1</v>
      </c>
      <c r="P117" s="35"/>
      <c r="Q117" s="16">
        <v>1</v>
      </c>
      <c r="R117" s="16">
        <v>1</v>
      </c>
      <c r="S117" s="159"/>
      <c r="T117" s="57">
        <v>1</v>
      </c>
      <c r="U117" s="6">
        <v>1</v>
      </c>
      <c r="V117" s="105" t="s">
        <v>3466</v>
      </c>
      <c r="Z117" s="16">
        <f t="shared" si="66"/>
        <v>5</v>
      </c>
      <c r="AA117" s="16">
        <f t="shared" si="67"/>
        <v>5</v>
      </c>
      <c r="AB117" s="38">
        <f t="shared" si="68"/>
        <v>1</v>
      </c>
      <c r="AC117" s="38">
        <f t="shared" si="69"/>
        <v>1</v>
      </c>
    </row>
    <row r="118" spans="1:29" ht="15.75" hidden="1" customHeight="1" x14ac:dyDescent="0.25">
      <c r="A118" s="16">
        <v>115</v>
      </c>
      <c r="B118" s="16" t="s">
        <v>231</v>
      </c>
      <c r="C118" s="16" t="s">
        <v>236</v>
      </c>
      <c r="D118" s="16" t="s">
        <v>16</v>
      </c>
      <c r="E118" s="30" t="s">
        <v>238</v>
      </c>
      <c r="F118" s="32">
        <v>1</v>
      </c>
      <c r="G118" s="31" t="s">
        <v>18</v>
      </c>
      <c r="H118" s="21">
        <v>0</v>
      </c>
      <c r="I118" s="21">
        <v>0</v>
      </c>
      <c r="J118" s="33" t="s">
        <v>26</v>
      </c>
      <c r="K118" s="21">
        <v>0</v>
      </c>
      <c r="L118" s="21">
        <v>0</v>
      </c>
      <c r="M118" s="33" t="s">
        <v>26</v>
      </c>
      <c r="N118" s="60">
        <v>647</v>
      </c>
      <c r="O118" s="60">
        <v>647</v>
      </c>
      <c r="P118" s="35"/>
      <c r="Q118" s="21">
        <v>0</v>
      </c>
      <c r="R118" s="21">
        <v>0</v>
      </c>
      <c r="S118" s="33" t="s">
        <v>26</v>
      </c>
      <c r="T118" s="21">
        <v>0</v>
      </c>
      <c r="U118" s="21">
        <v>0</v>
      </c>
      <c r="V118" s="33" t="s">
        <v>26</v>
      </c>
      <c r="Z118" s="16">
        <f t="shared" si="66"/>
        <v>647</v>
      </c>
      <c r="AA118" s="16">
        <f t="shared" si="67"/>
        <v>647</v>
      </c>
      <c r="AB118" s="38">
        <f t="shared" si="68"/>
        <v>1</v>
      </c>
      <c r="AC118" s="38">
        <f t="shared" si="69"/>
        <v>1</v>
      </c>
    </row>
    <row r="119" spans="1:29" ht="15.75" hidden="1" customHeight="1" x14ac:dyDescent="0.25">
      <c r="A119" s="16">
        <v>116</v>
      </c>
      <c r="B119" s="16" t="s">
        <v>231</v>
      </c>
      <c r="C119" s="16" t="s">
        <v>236</v>
      </c>
      <c r="D119" s="16" t="s">
        <v>16</v>
      </c>
      <c r="E119" s="30" t="s">
        <v>239</v>
      </c>
      <c r="F119" s="32">
        <v>1</v>
      </c>
      <c r="G119" s="31" t="s">
        <v>18</v>
      </c>
      <c r="H119" s="21">
        <v>0</v>
      </c>
      <c r="I119" s="21">
        <v>0</v>
      </c>
      <c r="J119" s="33" t="s">
        <v>26</v>
      </c>
      <c r="K119" s="21">
        <v>0</v>
      </c>
      <c r="L119" s="21">
        <v>0</v>
      </c>
      <c r="M119" s="33" t="s">
        <v>26</v>
      </c>
      <c r="N119" s="60">
        <v>1</v>
      </c>
      <c r="O119" s="60">
        <v>1</v>
      </c>
      <c r="P119" s="35"/>
      <c r="Q119" s="21">
        <v>0</v>
      </c>
      <c r="R119" s="21">
        <v>0</v>
      </c>
      <c r="S119" s="33" t="s">
        <v>26</v>
      </c>
      <c r="T119" s="21">
        <v>0</v>
      </c>
      <c r="U119" s="21">
        <v>0</v>
      </c>
      <c r="V119" s="33" t="s">
        <v>26</v>
      </c>
      <c r="Z119" s="16">
        <f t="shared" si="66"/>
        <v>1</v>
      </c>
      <c r="AA119" s="16">
        <f t="shared" si="67"/>
        <v>1</v>
      </c>
      <c r="AB119" s="38">
        <f t="shared" si="68"/>
        <v>1</v>
      </c>
      <c r="AC119" s="38">
        <f t="shared" si="69"/>
        <v>1</v>
      </c>
    </row>
    <row r="120" spans="1:29" ht="15.75" hidden="1" customHeight="1" x14ac:dyDescent="0.25">
      <c r="A120" s="16">
        <v>117</v>
      </c>
      <c r="B120" s="16" t="s">
        <v>231</v>
      </c>
      <c r="C120" s="16" t="s">
        <v>236</v>
      </c>
      <c r="D120" s="16" t="s">
        <v>16</v>
      </c>
      <c r="E120" s="26" t="s">
        <v>240</v>
      </c>
      <c r="F120" s="32">
        <v>1</v>
      </c>
      <c r="G120" s="31" t="s">
        <v>18</v>
      </c>
      <c r="H120" s="16">
        <v>131</v>
      </c>
      <c r="I120" s="16">
        <v>131</v>
      </c>
      <c r="J120" s="37" t="s">
        <v>1159</v>
      </c>
      <c r="K120" s="16">
        <v>131</v>
      </c>
      <c r="L120" s="16">
        <v>131</v>
      </c>
      <c r="M120" s="34" t="s">
        <v>1159</v>
      </c>
      <c r="N120" s="60">
        <v>131</v>
      </c>
      <c r="O120" s="60">
        <v>131</v>
      </c>
      <c r="P120" s="35"/>
      <c r="Q120" s="16">
        <v>131</v>
      </c>
      <c r="R120" s="16">
        <v>131</v>
      </c>
      <c r="S120" s="159"/>
      <c r="T120" s="57">
        <v>131</v>
      </c>
      <c r="U120" s="6">
        <v>131</v>
      </c>
      <c r="V120" s="105" t="s">
        <v>3467</v>
      </c>
      <c r="Z120" s="16">
        <f t="shared" si="66"/>
        <v>655</v>
      </c>
      <c r="AA120" s="16">
        <f t="shared" si="67"/>
        <v>655</v>
      </c>
      <c r="AB120" s="38">
        <f t="shared" si="68"/>
        <v>1</v>
      </c>
      <c r="AC120" s="38">
        <f t="shared" si="69"/>
        <v>1</v>
      </c>
    </row>
    <row r="121" spans="1:29" ht="15.75" hidden="1" customHeight="1" x14ac:dyDescent="0.25">
      <c r="A121" s="16">
        <v>118</v>
      </c>
      <c r="B121" s="16" t="s">
        <v>231</v>
      </c>
      <c r="C121" s="16" t="s">
        <v>236</v>
      </c>
      <c r="D121" s="16" t="s">
        <v>16</v>
      </c>
      <c r="E121" s="26" t="s">
        <v>241</v>
      </c>
      <c r="F121" s="32">
        <v>1</v>
      </c>
      <c r="G121" s="31" t="s">
        <v>18</v>
      </c>
      <c r="H121" s="16">
        <v>17</v>
      </c>
      <c r="I121" s="16">
        <v>17</v>
      </c>
      <c r="J121" s="37" t="s">
        <v>1160</v>
      </c>
      <c r="K121" s="16">
        <v>153</v>
      </c>
      <c r="L121" s="16">
        <v>153</v>
      </c>
      <c r="M121" s="34" t="s">
        <v>1160</v>
      </c>
      <c r="N121" s="60">
        <v>55</v>
      </c>
      <c r="O121" s="60">
        <v>55</v>
      </c>
      <c r="P121" s="35"/>
      <c r="Q121" s="16">
        <v>82</v>
      </c>
      <c r="R121" s="16">
        <v>82</v>
      </c>
      <c r="S121" s="159"/>
      <c r="T121" s="57">
        <v>7524</v>
      </c>
      <c r="U121" s="6">
        <v>7524</v>
      </c>
      <c r="V121" s="105" t="s">
        <v>3468</v>
      </c>
      <c r="Z121" s="16">
        <f t="shared" si="66"/>
        <v>7831</v>
      </c>
      <c r="AA121" s="16">
        <f t="shared" si="67"/>
        <v>7831</v>
      </c>
      <c r="AB121" s="38">
        <f t="shared" si="68"/>
        <v>1</v>
      </c>
      <c r="AC121" s="38">
        <f t="shared" si="69"/>
        <v>1</v>
      </c>
    </row>
    <row r="122" spans="1:29" ht="15.75" hidden="1" customHeight="1" x14ac:dyDescent="0.25">
      <c r="A122" s="16">
        <v>119</v>
      </c>
      <c r="B122" s="16" t="s">
        <v>231</v>
      </c>
      <c r="C122" s="16" t="s">
        <v>236</v>
      </c>
      <c r="D122" s="16" t="s">
        <v>16</v>
      </c>
      <c r="E122" s="26" t="s">
        <v>242</v>
      </c>
      <c r="F122" s="32">
        <v>1</v>
      </c>
      <c r="G122" s="31" t="s">
        <v>18</v>
      </c>
      <c r="H122" s="16">
        <v>20</v>
      </c>
      <c r="I122" s="16">
        <v>20</v>
      </c>
      <c r="J122" s="37" t="s">
        <v>1161</v>
      </c>
      <c r="K122" s="16">
        <v>9</v>
      </c>
      <c r="L122" s="16">
        <v>9</v>
      </c>
      <c r="M122" s="34" t="s">
        <v>1161</v>
      </c>
      <c r="N122" s="60">
        <v>17</v>
      </c>
      <c r="O122" s="60">
        <v>17</v>
      </c>
      <c r="P122" s="35"/>
      <c r="Q122" s="16">
        <v>14</v>
      </c>
      <c r="R122" s="16">
        <v>14</v>
      </c>
      <c r="S122" s="159"/>
      <c r="T122" s="57">
        <v>14</v>
      </c>
      <c r="U122" s="6">
        <v>14</v>
      </c>
      <c r="V122" s="105" t="s">
        <v>3469</v>
      </c>
      <c r="Z122" s="16">
        <f t="shared" si="66"/>
        <v>74</v>
      </c>
      <c r="AA122" s="16">
        <f t="shared" si="67"/>
        <v>74</v>
      </c>
      <c r="AB122" s="38">
        <f t="shared" si="68"/>
        <v>1</v>
      </c>
      <c r="AC122" s="38">
        <f t="shared" si="69"/>
        <v>1</v>
      </c>
    </row>
    <row r="123" spans="1:29" ht="15.75" hidden="1" customHeight="1" x14ac:dyDescent="0.25">
      <c r="A123" s="16">
        <v>120</v>
      </c>
      <c r="B123" s="16" t="s">
        <v>231</v>
      </c>
      <c r="C123" s="16" t="s">
        <v>243</v>
      </c>
      <c r="D123" s="16" t="s">
        <v>16</v>
      </c>
      <c r="E123" s="26" t="s">
        <v>244</v>
      </c>
      <c r="F123" s="32">
        <v>1</v>
      </c>
      <c r="G123" s="31" t="s">
        <v>18</v>
      </c>
      <c r="H123" s="16">
        <v>5</v>
      </c>
      <c r="I123" s="16">
        <v>5</v>
      </c>
      <c r="J123" s="37" t="s">
        <v>1162</v>
      </c>
      <c r="K123" s="16">
        <v>9</v>
      </c>
      <c r="L123" s="16">
        <v>9</v>
      </c>
      <c r="M123" s="34" t="s">
        <v>1162</v>
      </c>
      <c r="N123" s="60">
        <v>6</v>
      </c>
      <c r="O123" s="60">
        <v>6</v>
      </c>
      <c r="P123" s="35"/>
      <c r="Q123" s="16">
        <v>6</v>
      </c>
      <c r="R123" s="16">
        <v>6</v>
      </c>
      <c r="S123" s="159"/>
      <c r="T123" s="57">
        <v>11</v>
      </c>
      <c r="U123" s="6">
        <v>11</v>
      </c>
      <c r="V123" s="105" t="s">
        <v>3470</v>
      </c>
      <c r="Z123" s="16">
        <f t="shared" si="66"/>
        <v>37</v>
      </c>
      <c r="AA123" s="16">
        <f t="shared" si="67"/>
        <v>37</v>
      </c>
      <c r="AB123" s="38">
        <f t="shared" si="68"/>
        <v>1</v>
      </c>
      <c r="AC123" s="38">
        <f t="shared" si="69"/>
        <v>1</v>
      </c>
    </row>
    <row r="124" spans="1:29" ht="15.75" hidden="1" customHeight="1" x14ac:dyDescent="0.25">
      <c r="A124" s="16">
        <v>121</v>
      </c>
      <c r="B124" s="16" t="s">
        <v>231</v>
      </c>
      <c r="C124" s="16" t="s">
        <v>243</v>
      </c>
      <c r="D124" s="16" t="s">
        <v>16</v>
      </c>
      <c r="E124" s="26" t="s">
        <v>245</v>
      </c>
      <c r="F124" s="32">
        <v>1</v>
      </c>
      <c r="G124" s="31" t="s">
        <v>18</v>
      </c>
      <c r="H124" s="16">
        <v>2</v>
      </c>
      <c r="I124" s="16">
        <v>2</v>
      </c>
      <c r="J124" s="37" t="s">
        <v>1163</v>
      </c>
      <c r="K124" s="16">
        <v>7</v>
      </c>
      <c r="L124" s="16">
        <v>7</v>
      </c>
      <c r="M124" s="34" t="s">
        <v>1163</v>
      </c>
      <c r="N124" s="60">
        <v>6</v>
      </c>
      <c r="O124" s="60">
        <v>6</v>
      </c>
      <c r="P124" s="35"/>
      <c r="Q124" s="21">
        <v>0</v>
      </c>
      <c r="R124" s="21">
        <v>0</v>
      </c>
      <c r="S124" s="33" t="s">
        <v>26</v>
      </c>
      <c r="T124" s="21">
        <v>0</v>
      </c>
      <c r="U124" s="21">
        <v>0</v>
      </c>
      <c r="V124" s="33" t="s">
        <v>26</v>
      </c>
      <c r="Z124" s="16">
        <f t="shared" si="66"/>
        <v>15</v>
      </c>
      <c r="AA124" s="16">
        <f t="shared" si="67"/>
        <v>15</v>
      </c>
      <c r="AB124" s="38">
        <f t="shared" si="68"/>
        <v>1</v>
      </c>
      <c r="AC124" s="38">
        <f t="shared" si="69"/>
        <v>1</v>
      </c>
    </row>
    <row r="125" spans="1:29" ht="15.75" hidden="1" customHeight="1" x14ac:dyDescent="0.25">
      <c r="A125" s="16">
        <v>122</v>
      </c>
      <c r="B125" s="16" t="s">
        <v>231</v>
      </c>
      <c r="C125" s="16" t="s">
        <v>243</v>
      </c>
      <c r="D125" s="16" t="s">
        <v>16</v>
      </c>
      <c r="E125" s="30" t="s">
        <v>246</v>
      </c>
      <c r="F125" s="32">
        <v>1</v>
      </c>
      <c r="G125" s="31" t="s">
        <v>18</v>
      </c>
      <c r="H125" s="21">
        <v>0</v>
      </c>
      <c r="I125" s="21">
        <v>0</v>
      </c>
      <c r="J125" s="33" t="s">
        <v>26</v>
      </c>
      <c r="K125" s="21">
        <v>0</v>
      </c>
      <c r="L125" s="21">
        <v>0</v>
      </c>
      <c r="M125" s="33" t="s">
        <v>26</v>
      </c>
      <c r="N125" s="60">
        <v>1</v>
      </c>
      <c r="O125" s="60">
        <v>1</v>
      </c>
      <c r="P125" s="35"/>
      <c r="Q125" s="21">
        <v>0</v>
      </c>
      <c r="R125" s="21">
        <v>0</v>
      </c>
      <c r="S125" s="33" t="s">
        <v>26</v>
      </c>
      <c r="T125" s="21">
        <v>0</v>
      </c>
      <c r="U125" s="21">
        <v>0</v>
      </c>
      <c r="V125" s="33" t="s">
        <v>26</v>
      </c>
      <c r="Z125" s="16">
        <f t="shared" si="66"/>
        <v>1</v>
      </c>
      <c r="AA125" s="16">
        <f t="shared" si="67"/>
        <v>1</v>
      </c>
      <c r="AB125" s="38">
        <f t="shared" si="68"/>
        <v>1</v>
      </c>
      <c r="AC125" s="38">
        <f t="shared" si="69"/>
        <v>1</v>
      </c>
    </row>
    <row r="126" spans="1:29" ht="15.75" hidden="1" customHeight="1" x14ac:dyDescent="0.25">
      <c r="A126" s="16">
        <v>123</v>
      </c>
      <c r="B126" s="16" t="s">
        <v>231</v>
      </c>
      <c r="C126" s="16" t="s">
        <v>243</v>
      </c>
      <c r="D126" s="16" t="s">
        <v>16</v>
      </c>
      <c r="E126" s="30" t="s">
        <v>247</v>
      </c>
      <c r="F126" s="32">
        <v>1</v>
      </c>
      <c r="G126" s="31" t="s">
        <v>18</v>
      </c>
      <c r="H126" s="21">
        <v>0</v>
      </c>
      <c r="I126" s="21">
        <v>0</v>
      </c>
      <c r="J126" s="33" t="s">
        <v>26</v>
      </c>
      <c r="K126" s="21">
        <v>0</v>
      </c>
      <c r="L126" s="21">
        <v>0</v>
      </c>
      <c r="M126" s="33" t="s">
        <v>26</v>
      </c>
      <c r="N126" s="21">
        <v>0</v>
      </c>
      <c r="O126" s="21">
        <v>0</v>
      </c>
      <c r="P126" s="33" t="s">
        <v>26</v>
      </c>
      <c r="Q126" s="21">
        <v>0</v>
      </c>
      <c r="R126" s="21">
        <v>0</v>
      </c>
      <c r="S126" s="33" t="s">
        <v>26</v>
      </c>
      <c r="T126" s="21">
        <v>0</v>
      </c>
      <c r="U126" s="21">
        <v>0</v>
      </c>
      <c r="V126" s="33" t="s">
        <v>26</v>
      </c>
      <c r="Z126" s="16">
        <f t="shared" si="66"/>
        <v>0</v>
      </c>
      <c r="AA126" s="16">
        <f t="shared" si="67"/>
        <v>0</v>
      </c>
      <c r="AB126" s="38" t="e">
        <f t="shared" si="68"/>
        <v>#DIV/0!</v>
      </c>
      <c r="AC126" s="38" t="e">
        <f t="shared" si="69"/>
        <v>#DIV/0!</v>
      </c>
    </row>
    <row r="127" spans="1:29" ht="15.75" hidden="1" customHeight="1" x14ac:dyDescent="0.25">
      <c r="A127" s="16">
        <v>124</v>
      </c>
      <c r="B127" s="16" t="s">
        <v>231</v>
      </c>
      <c r="C127" s="16" t="s">
        <v>248</v>
      </c>
      <c r="D127" s="16" t="s">
        <v>16</v>
      </c>
      <c r="E127" s="26" t="s">
        <v>249</v>
      </c>
      <c r="F127" s="32">
        <v>1</v>
      </c>
      <c r="G127" s="31" t="s">
        <v>18</v>
      </c>
      <c r="H127" s="16">
        <v>86</v>
      </c>
      <c r="I127" s="16">
        <v>86</v>
      </c>
      <c r="J127" s="37" t="s">
        <v>1165</v>
      </c>
      <c r="K127" s="16">
        <v>93</v>
      </c>
      <c r="L127" s="16">
        <v>93</v>
      </c>
      <c r="M127" s="34" t="s">
        <v>1165</v>
      </c>
      <c r="N127" s="60">
        <v>98</v>
      </c>
      <c r="O127" s="60">
        <v>98</v>
      </c>
      <c r="P127" s="35"/>
      <c r="Q127" s="16">
        <v>99</v>
      </c>
      <c r="R127" s="16">
        <v>99</v>
      </c>
      <c r="S127" s="159"/>
      <c r="T127" s="57">
        <v>153</v>
      </c>
      <c r="U127" s="6">
        <v>153</v>
      </c>
      <c r="V127" s="105" t="s">
        <v>3471</v>
      </c>
      <c r="Z127" s="16">
        <f t="shared" si="66"/>
        <v>529</v>
      </c>
      <c r="AA127" s="16">
        <f t="shared" si="67"/>
        <v>529</v>
      </c>
      <c r="AB127" s="38">
        <f t="shared" si="68"/>
        <v>1</v>
      </c>
      <c r="AC127" s="38">
        <f t="shared" si="69"/>
        <v>1</v>
      </c>
    </row>
    <row r="128" spans="1:29" ht="15.75" hidden="1" customHeight="1" x14ac:dyDescent="0.25">
      <c r="A128" s="16">
        <v>125</v>
      </c>
      <c r="B128" s="16" t="s">
        <v>231</v>
      </c>
      <c r="C128" s="16" t="s">
        <v>248</v>
      </c>
      <c r="D128" s="16" t="s">
        <v>16</v>
      </c>
      <c r="E128" s="30" t="s">
        <v>250</v>
      </c>
      <c r="F128" s="32">
        <v>1</v>
      </c>
      <c r="G128" s="31" t="s">
        <v>18</v>
      </c>
      <c r="H128" s="16">
        <v>6</v>
      </c>
      <c r="I128" s="16">
        <v>6</v>
      </c>
      <c r="J128" s="37" t="s">
        <v>1166</v>
      </c>
      <c r="K128" s="16">
        <v>1</v>
      </c>
      <c r="L128" s="16">
        <v>1</v>
      </c>
      <c r="M128" s="34" t="s">
        <v>1166</v>
      </c>
      <c r="N128" s="60">
        <v>3</v>
      </c>
      <c r="O128" s="60">
        <v>3</v>
      </c>
      <c r="P128" s="35"/>
      <c r="Q128" s="16">
        <v>2</v>
      </c>
      <c r="R128" s="16">
        <v>2</v>
      </c>
      <c r="S128" s="159"/>
      <c r="T128" s="57">
        <v>2</v>
      </c>
      <c r="U128" s="6">
        <v>2</v>
      </c>
      <c r="V128" s="105" t="s">
        <v>3472</v>
      </c>
      <c r="Z128" s="16">
        <f t="shared" si="66"/>
        <v>14</v>
      </c>
      <c r="AA128" s="16">
        <f t="shared" si="67"/>
        <v>14</v>
      </c>
      <c r="AB128" s="38">
        <f t="shared" si="68"/>
        <v>1</v>
      </c>
      <c r="AC128" s="38">
        <f t="shared" si="69"/>
        <v>1</v>
      </c>
    </row>
    <row r="129" spans="1:29" ht="15.75" hidden="1" customHeight="1" x14ac:dyDescent="0.25">
      <c r="A129" s="16">
        <v>126</v>
      </c>
      <c r="B129" s="16" t="s">
        <v>231</v>
      </c>
      <c r="C129" s="16" t="s">
        <v>248</v>
      </c>
      <c r="D129" s="16" t="s">
        <v>16</v>
      </c>
      <c r="E129" s="26" t="s">
        <v>251</v>
      </c>
      <c r="F129" s="32">
        <v>1</v>
      </c>
      <c r="G129" s="31" t="s">
        <v>18</v>
      </c>
      <c r="H129" s="16">
        <v>758</v>
      </c>
      <c r="I129" s="16">
        <v>823</v>
      </c>
      <c r="J129" s="37" t="s">
        <v>1167</v>
      </c>
      <c r="K129" s="16">
        <v>692</v>
      </c>
      <c r="L129" s="16">
        <v>822</v>
      </c>
      <c r="M129" s="34" t="s">
        <v>1167</v>
      </c>
      <c r="N129" s="60">
        <v>803</v>
      </c>
      <c r="O129" s="60">
        <v>822</v>
      </c>
      <c r="P129" s="35"/>
      <c r="Q129" s="16">
        <v>766</v>
      </c>
      <c r="R129" s="16">
        <v>822</v>
      </c>
      <c r="S129" s="159"/>
      <c r="T129" s="57">
        <v>794</v>
      </c>
      <c r="U129" s="6">
        <v>822</v>
      </c>
      <c r="V129" s="105" t="s">
        <v>3473</v>
      </c>
      <c r="Z129" s="16">
        <f t="shared" si="66"/>
        <v>3813</v>
      </c>
      <c r="AA129" s="16">
        <f t="shared" si="67"/>
        <v>4111</v>
      </c>
      <c r="AB129" s="38">
        <f t="shared" si="68"/>
        <v>0.92751155436633426</v>
      </c>
      <c r="AC129" s="38">
        <f t="shared" si="69"/>
        <v>0.92751155436633426</v>
      </c>
    </row>
    <row r="130" spans="1:29" ht="15.75" hidden="1" customHeight="1" x14ac:dyDescent="0.25">
      <c r="A130" s="16">
        <v>127</v>
      </c>
      <c r="B130" s="16" t="s">
        <v>231</v>
      </c>
      <c r="C130" s="16" t="s">
        <v>248</v>
      </c>
      <c r="D130" s="16" t="s">
        <v>16</v>
      </c>
      <c r="E130" s="30" t="s">
        <v>252</v>
      </c>
      <c r="F130" s="32">
        <v>1</v>
      </c>
      <c r="G130" s="31" t="s">
        <v>18</v>
      </c>
      <c r="H130" s="21">
        <v>0</v>
      </c>
      <c r="I130" s="21">
        <v>0</v>
      </c>
      <c r="J130" s="33" t="s">
        <v>26</v>
      </c>
      <c r="K130" s="21">
        <v>0</v>
      </c>
      <c r="L130" s="21">
        <v>0</v>
      </c>
      <c r="M130" s="33" t="s">
        <v>26</v>
      </c>
      <c r="N130" s="21">
        <v>0</v>
      </c>
      <c r="O130" s="21">
        <v>0</v>
      </c>
      <c r="P130" s="33" t="s">
        <v>26</v>
      </c>
      <c r="Q130" s="21">
        <v>0</v>
      </c>
      <c r="R130" s="21">
        <v>0</v>
      </c>
      <c r="S130" s="33" t="s">
        <v>26</v>
      </c>
      <c r="T130" s="21">
        <v>0</v>
      </c>
      <c r="U130" s="21">
        <v>0</v>
      </c>
      <c r="V130" s="33" t="s">
        <v>26</v>
      </c>
      <c r="Z130" s="16">
        <f t="shared" si="66"/>
        <v>0</v>
      </c>
      <c r="AA130" s="16">
        <f t="shared" si="67"/>
        <v>0</v>
      </c>
      <c r="AB130" s="38" t="e">
        <f t="shared" si="68"/>
        <v>#DIV/0!</v>
      </c>
      <c r="AC130" s="38" t="e">
        <f t="shared" si="69"/>
        <v>#DIV/0!</v>
      </c>
    </row>
    <row r="131" spans="1:29" ht="15.75" hidden="1" customHeight="1" x14ac:dyDescent="0.25">
      <c r="A131" s="16">
        <v>128</v>
      </c>
      <c r="B131" s="16" t="s">
        <v>231</v>
      </c>
      <c r="C131" s="16" t="s">
        <v>81</v>
      </c>
      <c r="D131" s="16" t="s">
        <v>16</v>
      </c>
      <c r="E131" s="26" t="s">
        <v>253</v>
      </c>
      <c r="F131" s="32">
        <v>1</v>
      </c>
      <c r="G131" s="31" t="s">
        <v>18</v>
      </c>
      <c r="H131" s="21">
        <v>0</v>
      </c>
      <c r="I131" s="21">
        <v>0</v>
      </c>
      <c r="J131" s="33" t="s">
        <v>26</v>
      </c>
      <c r="K131" s="16">
        <v>1</v>
      </c>
      <c r="L131" s="16">
        <v>1</v>
      </c>
      <c r="M131" s="34" t="s">
        <v>1175</v>
      </c>
      <c r="N131" s="60">
        <v>1</v>
      </c>
      <c r="O131" s="60">
        <v>1</v>
      </c>
      <c r="P131" s="35"/>
      <c r="Q131" s="21">
        <v>0</v>
      </c>
      <c r="R131" s="21">
        <v>0</v>
      </c>
      <c r="S131" s="33" t="s">
        <v>26</v>
      </c>
      <c r="T131" s="57">
        <v>2</v>
      </c>
      <c r="U131" s="6">
        <v>2</v>
      </c>
      <c r="V131" s="105" t="s">
        <v>3474</v>
      </c>
      <c r="Z131" s="16">
        <f t="shared" si="66"/>
        <v>4</v>
      </c>
      <c r="AA131" s="16">
        <f t="shared" si="67"/>
        <v>4</v>
      </c>
      <c r="AB131" s="38">
        <f t="shared" si="68"/>
        <v>1</v>
      </c>
      <c r="AC131" s="38">
        <f t="shared" si="69"/>
        <v>1</v>
      </c>
    </row>
    <row r="132" spans="1:29" ht="15.75" hidden="1" customHeight="1" x14ac:dyDescent="0.25">
      <c r="A132" s="16">
        <v>129</v>
      </c>
      <c r="B132" s="16" t="s">
        <v>231</v>
      </c>
      <c r="C132" s="16" t="s">
        <v>81</v>
      </c>
      <c r="D132" s="16" t="s">
        <v>16</v>
      </c>
      <c r="E132" s="26" t="s">
        <v>254</v>
      </c>
      <c r="F132" s="32">
        <v>1</v>
      </c>
      <c r="G132" s="31" t="s">
        <v>18</v>
      </c>
      <c r="H132" s="16">
        <v>26</v>
      </c>
      <c r="I132" s="16">
        <v>26</v>
      </c>
      <c r="J132" s="37" t="s">
        <v>1168</v>
      </c>
      <c r="K132" s="16">
        <v>15</v>
      </c>
      <c r="L132" s="16">
        <v>15</v>
      </c>
      <c r="M132" s="34" t="s">
        <v>1168</v>
      </c>
      <c r="N132" s="60">
        <v>20</v>
      </c>
      <c r="O132" s="60">
        <v>20</v>
      </c>
      <c r="P132" s="35"/>
      <c r="Q132" s="16">
        <v>13</v>
      </c>
      <c r="R132" s="16">
        <v>13</v>
      </c>
      <c r="S132" s="159"/>
      <c r="T132" s="57">
        <v>25</v>
      </c>
      <c r="U132" s="6">
        <v>25</v>
      </c>
      <c r="V132" s="105" t="s">
        <v>3475</v>
      </c>
      <c r="Z132" s="16">
        <f t="shared" si="66"/>
        <v>99</v>
      </c>
      <c r="AA132" s="16">
        <f t="shared" si="67"/>
        <v>99</v>
      </c>
      <c r="AB132" s="38">
        <f t="shared" si="68"/>
        <v>1</v>
      </c>
      <c r="AC132" s="38">
        <f t="shared" si="69"/>
        <v>1</v>
      </c>
    </row>
    <row r="133" spans="1:29" ht="15.75" hidden="1" customHeight="1" x14ac:dyDescent="0.25">
      <c r="A133" s="16">
        <v>130</v>
      </c>
      <c r="B133" s="16" t="s">
        <v>231</v>
      </c>
      <c r="C133" s="16" t="s">
        <v>81</v>
      </c>
      <c r="D133" s="16" t="s">
        <v>16</v>
      </c>
      <c r="E133" s="26" t="s">
        <v>255</v>
      </c>
      <c r="F133" s="32">
        <v>1</v>
      </c>
      <c r="G133" s="31" t="s">
        <v>18</v>
      </c>
      <c r="H133" s="21">
        <v>0</v>
      </c>
      <c r="I133" s="21">
        <v>0</v>
      </c>
      <c r="J133" s="33" t="s">
        <v>26</v>
      </c>
      <c r="K133" s="16">
        <v>6</v>
      </c>
      <c r="L133" s="16">
        <v>6</v>
      </c>
      <c r="M133" s="34" t="s">
        <v>1176</v>
      </c>
      <c r="N133" s="60">
        <v>1</v>
      </c>
      <c r="O133" s="60">
        <v>1</v>
      </c>
      <c r="P133" s="35"/>
      <c r="Q133" s="21">
        <v>0</v>
      </c>
      <c r="R133" s="21">
        <v>0</v>
      </c>
      <c r="S133" s="33" t="s">
        <v>26</v>
      </c>
      <c r="T133" s="57">
        <v>1</v>
      </c>
      <c r="U133" s="6">
        <v>1</v>
      </c>
      <c r="V133" s="105" t="s">
        <v>3476</v>
      </c>
      <c r="Z133" s="16">
        <f t="shared" si="66"/>
        <v>8</v>
      </c>
      <c r="AA133" s="16">
        <f t="shared" si="67"/>
        <v>8</v>
      </c>
      <c r="AB133" s="38">
        <f t="shared" si="68"/>
        <v>1</v>
      </c>
      <c r="AC133" s="38">
        <f t="shared" si="69"/>
        <v>1</v>
      </c>
    </row>
    <row r="134" spans="1:29" ht="15.75" hidden="1" customHeight="1" x14ac:dyDescent="0.25">
      <c r="A134" s="16">
        <v>131</v>
      </c>
      <c r="B134" s="16" t="s">
        <v>231</v>
      </c>
      <c r="C134" s="16" t="s">
        <v>81</v>
      </c>
      <c r="D134" s="16" t="s">
        <v>16</v>
      </c>
      <c r="E134" s="26" t="s">
        <v>256</v>
      </c>
      <c r="F134" s="32">
        <v>1</v>
      </c>
      <c r="G134" s="31" t="s">
        <v>18</v>
      </c>
      <c r="H134" s="16">
        <v>26</v>
      </c>
      <c r="I134" s="16">
        <v>26</v>
      </c>
      <c r="J134" s="37" t="s">
        <v>1169</v>
      </c>
      <c r="K134" s="16">
        <v>15</v>
      </c>
      <c r="L134" s="16">
        <v>15</v>
      </c>
      <c r="M134" s="34" t="s">
        <v>1169</v>
      </c>
      <c r="N134" s="60">
        <v>20</v>
      </c>
      <c r="O134" s="60">
        <v>20</v>
      </c>
      <c r="P134" s="35"/>
      <c r="Q134" s="16">
        <v>13</v>
      </c>
      <c r="R134" s="16">
        <v>13</v>
      </c>
      <c r="S134" s="159"/>
      <c r="T134" s="57">
        <v>25</v>
      </c>
      <c r="U134" s="6">
        <v>25</v>
      </c>
      <c r="V134" s="105" t="s">
        <v>3477</v>
      </c>
      <c r="Z134" s="16">
        <f t="shared" si="66"/>
        <v>99</v>
      </c>
      <c r="AA134" s="16">
        <f t="shared" si="67"/>
        <v>99</v>
      </c>
      <c r="AB134" s="38">
        <f t="shared" si="68"/>
        <v>1</v>
      </c>
      <c r="AC134" s="38">
        <f t="shared" si="69"/>
        <v>1</v>
      </c>
    </row>
    <row r="135" spans="1:29" ht="15.75" hidden="1" customHeight="1" x14ac:dyDescent="0.25">
      <c r="A135" s="16">
        <v>132</v>
      </c>
      <c r="B135" s="16" t="s">
        <v>231</v>
      </c>
      <c r="C135" s="16" t="s">
        <v>81</v>
      </c>
      <c r="D135" s="16" t="s">
        <v>16</v>
      </c>
      <c r="E135" s="26" t="s">
        <v>257</v>
      </c>
      <c r="F135" s="32">
        <v>1</v>
      </c>
      <c r="G135" s="31" t="s">
        <v>18</v>
      </c>
      <c r="H135" s="16">
        <v>1</v>
      </c>
      <c r="I135" s="16">
        <v>1</v>
      </c>
      <c r="J135" s="37" t="s">
        <v>1170</v>
      </c>
      <c r="K135" s="16">
        <v>4</v>
      </c>
      <c r="L135" s="16">
        <v>4</v>
      </c>
      <c r="M135" s="34" t="s">
        <v>1170</v>
      </c>
      <c r="N135" s="60">
        <v>5</v>
      </c>
      <c r="O135" s="60">
        <v>5</v>
      </c>
      <c r="P135" s="35"/>
      <c r="Q135" s="16">
        <v>1</v>
      </c>
      <c r="R135" s="16">
        <v>1</v>
      </c>
      <c r="S135" s="159"/>
      <c r="T135" s="57">
        <v>3</v>
      </c>
      <c r="U135" s="6">
        <v>3</v>
      </c>
      <c r="V135" s="105" t="s">
        <v>3478</v>
      </c>
      <c r="Z135" s="16">
        <f t="shared" si="66"/>
        <v>14</v>
      </c>
      <c r="AA135" s="16">
        <f t="shared" si="67"/>
        <v>14</v>
      </c>
      <c r="AB135" s="38">
        <f t="shared" si="68"/>
        <v>1</v>
      </c>
      <c r="AC135" s="38">
        <f t="shared" si="69"/>
        <v>1</v>
      </c>
    </row>
    <row r="136" spans="1:29" ht="15.75" hidden="1" customHeight="1" x14ac:dyDescent="0.25">
      <c r="A136" s="16">
        <v>133</v>
      </c>
      <c r="B136" s="16" t="s">
        <v>231</v>
      </c>
      <c r="C136" s="16" t="s">
        <v>81</v>
      </c>
      <c r="D136" s="16" t="s">
        <v>16</v>
      </c>
      <c r="E136" s="26" t="s">
        <v>258</v>
      </c>
      <c r="F136" s="32">
        <v>1</v>
      </c>
      <c r="G136" s="31" t="s">
        <v>18</v>
      </c>
      <c r="H136" s="16">
        <v>542</v>
      </c>
      <c r="I136" s="16">
        <v>542</v>
      </c>
      <c r="J136" s="37" t="s">
        <v>1171</v>
      </c>
      <c r="K136" s="16">
        <v>542</v>
      </c>
      <c r="L136" s="16">
        <v>582</v>
      </c>
      <c r="M136" s="34" t="s">
        <v>1171</v>
      </c>
      <c r="N136" s="60">
        <v>542</v>
      </c>
      <c r="O136" s="60">
        <v>582</v>
      </c>
      <c r="P136" s="35"/>
      <c r="Q136" s="16">
        <v>542</v>
      </c>
      <c r="R136" s="16">
        <v>582</v>
      </c>
      <c r="S136" s="159"/>
      <c r="T136" s="57">
        <v>542</v>
      </c>
      <c r="U136" s="6">
        <v>582</v>
      </c>
      <c r="V136" s="105" t="s">
        <v>3479</v>
      </c>
      <c r="Z136" s="16">
        <f t="shared" si="66"/>
        <v>2710</v>
      </c>
      <c r="AA136" s="16">
        <f t="shared" si="67"/>
        <v>2870</v>
      </c>
      <c r="AB136" s="38">
        <f t="shared" si="68"/>
        <v>0.94425087108013939</v>
      </c>
      <c r="AC136" s="38">
        <f t="shared" si="69"/>
        <v>0.94425087108013939</v>
      </c>
    </row>
    <row r="137" spans="1:29" ht="15.75" hidden="1" customHeight="1" x14ac:dyDescent="0.25">
      <c r="A137" s="16">
        <v>134</v>
      </c>
      <c r="B137" s="16" t="s">
        <v>231</v>
      </c>
      <c r="C137" s="16" t="s">
        <v>81</v>
      </c>
      <c r="D137" s="16" t="s">
        <v>16</v>
      </c>
      <c r="E137" s="26" t="s">
        <v>259</v>
      </c>
      <c r="F137" s="32">
        <v>1</v>
      </c>
      <c r="G137" s="31" t="s">
        <v>18</v>
      </c>
      <c r="H137" s="16">
        <v>35</v>
      </c>
      <c r="I137" s="16">
        <v>35</v>
      </c>
      <c r="J137" s="37" t="s">
        <v>1172</v>
      </c>
      <c r="K137" s="16">
        <v>40</v>
      </c>
      <c r="L137" s="16">
        <v>40</v>
      </c>
      <c r="M137" s="34" t="s">
        <v>1172</v>
      </c>
      <c r="N137" s="60">
        <v>33</v>
      </c>
      <c r="O137" s="60">
        <v>33</v>
      </c>
      <c r="P137" s="35"/>
      <c r="Q137" s="16">
        <v>20</v>
      </c>
      <c r="R137" s="16">
        <v>20</v>
      </c>
      <c r="S137" s="159"/>
      <c r="T137" s="57">
        <v>20</v>
      </c>
      <c r="U137" s="6">
        <v>20</v>
      </c>
      <c r="V137" s="105" t="s">
        <v>3480</v>
      </c>
      <c r="Z137" s="16">
        <f t="shared" si="66"/>
        <v>148</v>
      </c>
      <c r="AA137" s="16">
        <f t="shared" si="67"/>
        <v>148</v>
      </c>
      <c r="AB137" s="38">
        <f t="shared" si="68"/>
        <v>1</v>
      </c>
      <c r="AC137" s="38">
        <f t="shared" si="69"/>
        <v>1</v>
      </c>
    </row>
    <row r="138" spans="1:29" ht="15.75" hidden="1" customHeight="1" x14ac:dyDescent="0.25">
      <c r="A138" s="16">
        <v>135</v>
      </c>
      <c r="B138" s="16" t="s">
        <v>231</v>
      </c>
      <c r="C138" s="16" t="s">
        <v>81</v>
      </c>
      <c r="D138" s="16" t="s">
        <v>16</v>
      </c>
      <c r="E138" s="26" t="s">
        <v>260</v>
      </c>
      <c r="F138" s="32">
        <v>1</v>
      </c>
      <c r="G138" s="31" t="s">
        <v>18</v>
      </c>
      <c r="H138" s="16">
        <v>7</v>
      </c>
      <c r="I138" s="16">
        <v>7</v>
      </c>
      <c r="J138" s="37" t="s">
        <v>1173</v>
      </c>
      <c r="K138" s="16">
        <v>7</v>
      </c>
      <c r="L138" s="16">
        <v>7</v>
      </c>
      <c r="M138" s="34" t="s">
        <v>1173</v>
      </c>
      <c r="N138" s="60">
        <v>9</v>
      </c>
      <c r="O138" s="60">
        <v>9</v>
      </c>
      <c r="P138" s="35"/>
      <c r="Q138" s="16">
        <v>7</v>
      </c>
      <c r="R138" s="16">
        <v>7</v>
      </c>
      <c r="S138" s="159"/>
      <c r="T138" s="57">
        <v>7</v>
      </c>
      <c r="U138" s="6">
        <v>7</v>
      </c>
      <c r="V138" s="105" t="s">
        <v>3481</v>
      </c>
      <c r="Z138" s="16">
        <f t="shared" si="66"/>
        <v>37</v>
      </c>
      <c r="AA138" s="16">
        <f t="shared" si="67"/>
        <v>37</v>
      </c>
      <c r="AB138" s="38">
        <f t="shared" si="68"/>
        <v>1</v>
      </c>
      <c r="AC138" s="38">
        <f t="shared" si="69"/>
        <v>1</v>
      </c>
    </row>
    <row r="139" spans="1:29" ht="15.75" hidden="1" customHeight="1" x14ac:dyDescent="0.25">
      <c r="A139" s="16">
        <v>136</v>
      </c>
      <c r="B139" s="16" t="s">
        <v>231</v>
      </c>
      <c r="C139" s="16" t="s">
        <v>81</v>
      </c>
      <c r="D139" s="16" t="s">
        <v>16</v>
      </c>
      <c r="E139" s="26" t="s">
        <v>261</v>
      </c>
      <c r="F139" s="32">
        <v>1</v>
      </c>
      <c r="G139" s="31" t="s">
        <v>18</v>
      </c>
      <c r="H139" s="16">
        <v>1</v>
      </c>
      <c r="I139" s="16">
        <v>1</v>
      </c>
      <c r="J139" s="37" t="s">
        <v>1174</v>
      </c>
      <c r="K139" s="16">
        <v>4</v>
      </c>
      <c r="L139" s="16">
        <v>4</v>
      </c>
      <c r="M139" s="34" t="s">
        <v>1177</v>
      </c>
      <c r="N139" s="60">
        <v>4</v>
      </c>
      <c r="O139" s="60">
        <v>4</v>
      </c>
      <c r="P139" s="35"/>
      <c r="Q139" s="16">
        <v>5</v>
      </c>
      <c r="R139" s="16">
        <v>5</v>
      </c>
      <c r="S139" s="159"/>
      <c r="T139" s="57">
        <v>2</v>
      </c>
      <c r="U139" s="6">
        <v>2</v>
      </c>
      <c r="V139" s="105" t="s">
        <v>3482</v>
      </c>
      <c r="Z139" s="16">
        <f t="shared" si="66"/>
        <v>16</v>
      </c>
      <c r="AA139" s="16">
        <f t="shared" si="67"/>
        <v>16</v>
      </c>
      <c r="AB139" s="38">
        <f t="shared" si="68"/>
        <v>1</v>
      </c>
      <c r="AC139" s="38">
        <f t="shared" si="69"/>
        <v>1</v>
      </c>
    </row>
    <row r="140" spans="1:29" ht="15.75" hidden="1" customHeight="1" x14ac:dyDescent="0.25">
      <c r="A140" s="16">
        <v>137</v>
      </c>
      <c r="B140" s="16" t="s">
        <v>231</v>
      </c>
      <c r="C140" s="16" t="s">
        <v>81</v>
      </c>
      <c r="D140" s="16" t="s">
        <v>16</v>
      </c>
      <c r="E140" s="30" t="s">
        <v>262</v>
      </c>
      <c r="F140" s="32">
        <v>1</v>
      </c>
      <c r="G140" s="31" t="s">
        <v>18</v>
      </c>
      <c r="H140" s="21">
        <v>0</v>
      </c>
      <c r="I140" s="21">
        <v>0</v>
      </c>
      <c r="J140" s="33" t="s">
        <v>26</v>
      </c>
      <c r="K140" s="21">
        <v>0</v>
      </c>
      <c r="L140" s="21">
        <v>0</v>
      </c>
      <c r="M140" s="33" t="s">
        <v>26</v>
      </c>
      <c r="N140" s="21">
        <v>0</v>
      </c>
      <c r="O140" s="21">
        <v>0</v>
      </c>
      <c r="P140" s="33" t="s">
        <v>26</v>
      </c>
      <c r="Q140" s="21">
        <v>0</v>
      </c>
      <c r="R140" s="21">
        <v>0</v>
      </c>
      <c r="S140" s="33" t="s">
        <v>26</v>
      </c>
      <c r="T140" s="57">
        <v>184940</v>
      </c>
      <c r="U140" s="6">
        <v>184940</v>
      </c>
      <c r="V140" s="210" t="s">
        <v>3483</v>
      </c>
      <c r="Z140" s="16">
        <f t="shared" si="66"/>
        <v>184940</v>
      </c>
      <c r="AA140" s="16">
        <f t="shared" si="67"/>
        <v>184940</v>
      </c>
      <c r="AB140" s="38">
        <f t="shared" si="68"/>
        <v>1</v>
      </c>
      <c r="AC140" s="38">
        <f t="shared" si="69"/>
        <v>1</v>
      </c>
    </row>
    <row r="141" spans="1:29" ht="15.75" hidden="1" customHeight="1" x14ac:dyDescent="0.25">
      <c r="A141" s="16">
        <v>138</v>
      </c>
      <c r="B141" s="16" t="s">
        <v>231</v>
      </c>
      <c r="C141" s="16" t="s">
        <v>81</v>
      </c>
      <c r="D141" s="16" t="s">
        <v>16</v>
      </c>
      <c r="E141" s="30" t="s">
        <v>263</v>
      </c>
      <c r="F141" s="32">
        <v>1</v>
      </c>
      <c r="G141" s="31" t="s">
        <v>18</v>
      </c>
      <c r="H141" s="21">
        <v>0</v>
      </c>
      <c r="I141" s="21">
        <v>0</v>
      </c>
      <c r="J141" s="33" t="s">
        <v>26</v>
      </c>
      <c r="K141" s="21">
        <v>0</v>
      </c>
      <c r="L141" s="21">
        <v>0</v>
      </c>
      <c r="M141" s="33" t="s">
        <v>26</v>
      </c>
      <c r="N141" s="21">
        <v>0</v>
      </c>
      <c r="O141" s="21">
        <v>0</v>
      </c>
      <c r="P141" s="33" t="s">
        <v>26</v>
      </c>
      <c r="Q141" s="21">
        <v>0</v>
      </c>
      <c r="R141" s="21">
        <v>0</v>
      </c>
      <c r="S141" s="20" t="s">
        <v>26</v>
      </c>
      <c r="T141" s="21">
        <v>0</v>
      </c>
      <c r="U141" s="21">
        <v>0</v>
      </c>
      <c r="V141" s="20" t="s">
        <v>26</v>
      </c>
      <c r="Z141" s="16">
        <f t="shared" si="66"/>
        <v>0</v>
      </c>
      <c r="AA141" s="16">
        <f t="shared" si="67"/>
        <v>0</v>
      </c>
      <c r="AB141" s="38" t="e">
        <f t="shared" si="68"/>
        <v>#DIV/0!</v>
      </c>
      <c r="AC141" s="38" t="e">
        <f t="shared" si="69"/>
        <v>#DIV/0!</v>
      </c>
    </row>
    <row r="142" spans="1:29" ht="15.75" hidden="1" customHeight="1" x14ac:dyDescent="0.25">
      <c r="A142" s="16">
        <v>139</v>
      </c>
      <c r="B142" s="16" t="s">
        <v>231</v>
      </c>
      <c r="C142" s="16" t="s">
        <v>81</v>
      </c>
      <c r="D142" s="16" t="s">
        <v>16</v>
      </c>
      <c r="E142" s="30" t="s">
        <v>264</v>
      </c>
      <c r="F142" s="32">
        <v>1</v>
      </c>
      <c r="G142" s="31" t="s">
        <v>18</v>
      </c>
      <c r="H142" s="21">
        <v>0</v>
      </c>
      <c r="I142" s="21">
        <v>0</v>
      </c>
      <c r="J142" s="33" t="s">
        <v>26</v>
      </c>
      <c r="K142" s="21">
        <v>0</v>
      </c>
      <c r="L142" s="21">
        <v>0</v>
      </c>
      <c r="M142" s="33" t="s">
        <v>26</v>
      </c>
      <c r="N142" s="21">
        <v>0</v>
      </c>
      <c r="O142" s="21">
        <v>0</v>
      </c>
      <c r="P142" s="33" t="s">
        <v>26</v>
      </c>
      <c r="Q142" s="21">
        <v>0</v>
      </c>
      <c r="R142" s="21">
        <v>0</v>
      </c>
      <c r="S142" s="20" t="s">
        <v>26</v>
      </c>
      <c r="T142" s="21">
        <v>0</v>
      </c>
      <c r="U142" s="21">
        <v>0</v>
      </c>
      <c r="V142" s="20" t="s">
        <v>26</v>
      </c>
      <c r="Z142" s="16">
        <f t="shared" si="66"/>
        <v>0</v>
      </c>
      <c r="AA142" s="16">
        <f t="shared" si="67"/>
        <v>0</v>
      </c>
      <c r="AB142" s="38" t="e">
        <f t="shared" si="68"/>
        <v>#DIV/0!</v>
      </c>
      <c r="AC142" s="38" t="e">
        <f t="shared" si="69"/>
        <v>#DIV/0!</v>
      </c>
    </row>
    <row r="143" spans="1:29" ht="15.75" hidden="1" customHeight="1" x14ac:dyDescent="0.25">
      <c r="A143" s="16">
        <v>140</v>
      </c>
      <c r="B143" s="16" t="s">
        <v>231</v>
      </c>
      <c r="C143" s="16" t="s">
        <v>81</v>
      </c>
      <c r="D143" s="16" t="s">
        <v>16</v>
      </c>
      <c r="E143" s="30" t="s">
        <v>265</v>
      </c>
      <c r="F143" s="32">
        <v>1</v>
      </c>
      <c r="G143" s="31" t="s">
        <v>18</v>
      </c>
      <c r="H143" s="21">
        <v>0</v>
      </c>
      <c r="I143" s="21">
        <v>0</v>
      </c>
      <c r="J143" s="33" t="s">
        <v>26</v>
      </c>
      <c r="K143" s="21">
        <v>0</v>
      </c>
      <c r="L143" s="21">
        <v>0</v>
      </c>
      <c r="M143" s="33" t="s">
        <v>26</v>
      </c>
      <c r="N143" s="21">
        <v>0</v>
      </c>
      <c r="O143" s="21">
        <v>0</v>
      </c>
      <c r="P143" s="33" t="s">
        <v>26</v>
      </c>
      <c r="Q143" s="21">
        <v>0</v>
      </c>
      <c r="R143" s="21">
        <v>0</v>
      </c>
      <c r="S143" s="20" t="s">
        <v>26</v>
      </c>
      <c r="T143" s="21">
        <v>0</v>
      </c>
      <c r="U143" s="21">
        <v>0</v>
      </c>
      <c r="V143" s="20" t="s">
        <v>26</v>
      </c>
      <c r="Z143" s="16">
        <f t="shared" si="66"/>
        <v>0</v>
      </c>
      <c r="AA143" s="16">
        <f t="shared" si="67"/>
        <v>0</v>
      </c>
      <c r="AB143" s="38" t="e">
        <f t="shared" si="68"/>
        <v>#DIV/0!</v>
      </c>
      <c r="AC143" s="38" t="e">
        <f t="shared" si="69"/>
        <v>#DIV/0!</v>
      </c>
    </row>
    <row r="144" spans="1:29" ht="15.75" hidden="1" customHeight="1" x14ac:dyDescent="0.25">
      <c r="A144" s="16">
        <v>141</v>
      </c>
      <c r="B144" s="31" t="s">
        <v>266</v>
      </c>
      <c r="C144" s="31" t="s">
        <v>267</v>
      </c>
      <c r="D144" s="31" t="s">
        <v>16</v>
      </c>
      <c r="E144" s="26" t="s">
        <v>2711</v>
      </c>
      <c r="F144" s="18">
        <v>1</v>
      </c>
      <c r="G144" s="16" t="s">
        <v>18</v>
      </c>
      <c r="H144" s="16">
        <v>977</v>
      </c>
      <c r="I144" s="16">
        <v>977</v>
      </c>
      <c r="J144" s="37"/>
      <c r="K144" s="29">
        <v>1042</v>
      </c>
      <c r="L144" s="16">
        <v>1042</v>
      </c>
      <c r="M144" s="34" t="s">
        <v>419</v>
      </c>
      <c r="N144" s="16">
        <v>1012</v>
      </c>
      <c r="O144" s="16">
        <v>1012</v>
      </c>
      <c r="P144" s="35"/>
      <c r="Q144" s="16">
        <v>1113</v>
      </c>
      <c r="R144" s="16">
        <v>1113</v>
      </c>
      <c r="S144" s="117" t="s">
        <v>3380</v>
      </c>
      <c r="T144" s="57">
        <v>1070</v>
      </c>
      <c r="U144" s="6">
        <v>1070</v>
      </c>
      <c r="V144" s="105" t="s">
        <v>3611</v>
      </c>
      <c r="Z144" s="16">
        <f t="shared" si="66"/>
        <v>5214</v>
      </c>
      <c r="AA144" s="16">
        <f t="shared" si="67"/>
        <v>5214</v>
      </c>
      <c r="AB144" s="38">
        <f t="shared" si="68"/>
        <v>1</v>
      </c>
      <c r="AC144" s="38">
        <f t="shared" si="69"/>
        <v>1</v>
      </c>
    </row>
    <row r="145" spans="1:29" ht="15.75" hidden="1" customHeight="1" x14ac:dyDescent="0.25">
      <c r="A145" s="16">
        <v>142</v>
      </c>
      <c r="B145" s="31" t="s">
        <v>266</v>
      </c>
      <c r="C145" s="31" t="s">
        <v>267</v>
      </c>
      <c r="D145" s="31" t="s">
        <v>16</v>
      </c>
      <c r="E145" s="26" t="s">
        <v>268</v>
      </c>
      <c r="F145" s="18">
        <v>1</v>
      </c>
      <c r="G145" s="16" t="s">
        <v>18</v>
      </c>
      <c r="H145" s="16">
        <v>977</v>
      </c>
      <c r="I145" s="16">
        <v>977</v>
      </c>
      <c r="J145" s="37"/>
      <c r="K145" s="29">
        <v>1042</v>
      </c>
      <c r="L145" s="16">
        <v>1042</v>
      </c>
      <c r="M145" s="34" t="s">
        <v>428</v>
      </c>
      <c r="N145" s="16">
        <v>1012</v>
      </c>
      <c r="O145" s="16">
        <v>1012</v>
      </c>
      <c r="P145" s="35"/>
      <c r="Q145" s="16">
        <v>1113</v>
      </c>
      <c r="R145" s="16">
        <v>1113</v>
      </c>
      <c r="S145" s="117" t="s">
        <v>3381</v>
      </c>
      <c r="T145" s="57">
        <v>1070</v>
      </c>
      <c r="U145" s="6">
        <v>1070</v>
      </c>
      <c r="V145" s="105" t="s">
        <v>3612</v>
      </c>
      <c r="Z145" s="16">
        <f t="shared" si="66"/>
        <v>5214</v>
      </c>
      <c r="AA145" s="16">
        <f t="shared" si="67"/>
        <v>5214</v>
      </c>
      <c r="AB145" s="38">
        <f t="shared" si="68"/>
        <v>1</v>
      </c>
      <c r="AC145" s="38">
        <f t="shared" si="69"/>
        <v>1</v>
      </c>
    </row>
    <row r="146" spans="1:29" ht="15.75" hidden="1" customHeight="1" x14ac:dyDescent="0.25">
      <c r="A146" s="16">
        <v>143</v>
      </c>
      <c r="B146" s="31" t="s">
        <v>266</v>
      </c>
      <c r="C146" s="31" t="s">
        <v>267</v>
      </c>
      <c r="D146" s="31" t="s">
        <v>16</v>
      </c>
      <c r="E146" s="26" t="s">
        <v>269</v>
      </c>
      <c r="F146" s="18">
        <v>1</v>
      </c>
      <c r="G146" s="16" t="s">
        <v>18</v>
      </c>
      <c r="H146" s="16">
        <v>80</v>
      </c>
      <c r="I146" s="16">
        <v>80</v>
      </c>
      <c r="J146" s="37"/>
      <c r="K146" s="29">
        <v>45</v>
      </c>
      <c r="L146" s="16">
        <v>45</v>
      </c>
      <c r="M146" s="34" t="s">
        <v>413</v>
      </c>
      <c r="N146" s="16">
        <v>138</v>
      </c>
      <c r="O146" s="16">
        <v>138</v>
      </c>
      <c r="P146" s="35"/>
      <c r="Q146" s="16">
        <v>153</v>
      </c>
      <c r="R146" s="16">
        <v>153</v>
      </c>
      <c r="S146" s="117" t="s">
        <v>3382</v>
      </c>
      <c r="T146" s="57">
        <v>112</v>
      </c>
      <c r="U146" s="6">
        <v>112</v>
      </c>
      <c r="V146" s="105" t="s">
        <v>3613</v>
      </c>
      <c r="Z146" s="16">
        <f t="shared" si="66"/>
        <v>528</v>
      </c>
      <c r="AA146" s="16">
        <f t="shared" si="67"/>
        <v>528</v>
      </c>
      <c r="AB146" s="38">
        <f t="shared" si="68"/>
        <v>1</v>
      </c>
      <c r="AC146" s="38">
        <f t="shared" si="69"/>
        <v>1</v>
      </c>
    </row>
    <row r="147" spans="1:29" ht="15.75" hidden="1" customHeight="1" x14ac:dyDescent="0.25">
      <c r="A147" s="16">
        <v>144</v>
      </c>
      <c r="B147" s="31" t="s">
        <v>266</v>
      </c>
      <c r="C147" s="31" t="s">
        <v>270</v>
      </c>
      <c r="D147" s="31" t="s">
        <v>16</v>
      </c>
      <c r="E147" s="361" t="s">
        <v>271</v>
      </c>
      <c r="F147" s="18">
        <v>1</v>
      </c>
      <c r="G147" s="16" t="s">
        <v>18</v>
      </c>
      <c r="H147" s="16">
        <v>120</v>
      </c>
      <c r="I147" s="16">
        <v>120</v>
      </c>
      <c r="J147" s="37"/>
      <c r="K147" s="29">
        <v>120</v>
      </c>
      <c r="L147" s="16">
        <v>120</v>
      </c>
      <c r="M147" s="34"/>
      <c r="P147" s="35"/>
      <c r="Q147" s="16">
        <v>100</v>
      </c>
      <c r="R147" s="16">
        <v>100</v>
      </c>
      <c r="S147" s="98">
        <v>144</v>
      </c>
      <c r="T147" s="57">
        <v>22</v>
      </c>
      <c r="U147" s="6">
        <v>22</v>
      </c>
      <c r="V147" s="105" t="s">
        <v>3614</v>
      </c>
      <c r="Z147" s="16">
        <f t="shared" si="66"/>
        <v>362</v>
      </c>
      <c r="AA147" s="16">
        <f t="shared" si="67"/>
        <v>362</v>
      </c>
      <c r="AB147" s="38">
        <f t="shared" si="68"/>
        <v>1</v>
      </c>
      <c r="AC147" s="38">
        <f t="shared" si="69"/>
        <v>1</v>
      </c>
    </row>
    <row r="148" spans="1:29" ht="15.75" hidden="1" customHeight="1" x14ac:dyDescent="0.25">
      <c r="A148" s="16">
        <v>145</v>
      </c>
      <c r="B148" s="31" t="s">
        <v>266</v>
      </c>
      <c r="C148" s="31" t="s">
        <v>270</v>
      </c>
      <c r="D148" s="31" t="s">
        <v>16</v>
      </c>
      <c r="E148" s="361" t="s">
        <v>272</v>
      </c>
      <c r="F148" s="18">
        <v>1</v>
      </c>
      <c r="G148" s="16" t="s">
        <v>18</v>
      </c>
      <c r="H148" s="16">
        <v>63</v>
      </c>
      <c r="I148" s="16">
        <v>63</v>
      </c>
      <c r="J148" s="37"/>
      <c r="K148" s="29">
        <v>21</v>
      </c>
      <c r="L148" s="16">
        <v>21</v>
      </c>
      <c r="M148" s="34"/>
      <c r="P148" s="35"/>
      <c r="Q148" s="16">
        <v>35</v>
      </c>
      <c r="R148" s="16">
        <v>35</v>
      </c>
      <c r="S148" s="98">
        <v>145</v>
      </c>
      <c r="T148" s="57">
        <v>14</v>
      </c>
      <c r="U148" s="6">
        <v>14</v>
      </c>
      <c r="V148" s="105" t="s">
        <v>3614</v>
      </c>
      <c r="Z148" s="16">
        <f t="shared" si="66"/>
        <v>133</v>
      </c>
      <c r="AA148" s="16">
        <f t="shared" si="67"/>
        <v>133</v>
      </c>
      <c r="AB148" s="38">
        <f t="shared" si="68"/>
        <v>1</v>
      </c>
      <c r="AC148" s="38">
        <f t="shared" si="69"/>
        <v>1</v>
      </c>
    </row>
    <row r="149" spans="1:29" ht="15.75" hidden="1" customHeight="1" x14ac:dyDescent="0.25">
      <c r="A149" s="16">
        <v>146</v>
      </c>
      <c r="B149" s="31" t="s">
        <v>266</v>
      </c>
      <c r="C149" s="31" t="s">
        <v>270</v>
      </c>
      <c r="D149" s="31" t="s">
        <v>16</v>
      </c>
      <c r="E149" s="361" t="s">
        <v>273</v>
      </c>
      <c r="F149" s="18">
        <v>1</v>
      </c>
      <c r="G149" s="16" t="s">
        <v>18</v>
      </c>
      <c r="H149" s="16">
        <v>33</v>
      </c>
      <c r="I149" s="16">
        <v>33</v>
      </c>
      <c r="J149" s="37"/>
      <c r="K149" s="29">
        <v>36</v>
      </c>
      <c r="L149" s="16">
        <v>36</v>
      </c>
      <c r="M149" s="34"/>
      <c r="P149" s="35"/>
      <c r="Q149" s="16">
        <v>26</v>
      </c>
      <c r="R149" s="16">
        <v>26</v>
      </c>
      <c r="S149" s="98">
        <v>146</v>
      </c>
      <c r="T149" s="57">
        <v>34</v>
      </c>
      <c r="U149" s="6">
        <v>34</v>
      </c>
      <c r="V149" s="105" t="s">
        <v>3614</v>
      </c>
      <c r="Z149" s="16">
        <f t="shared" si="66"/>
        <v>129</v>
      </c>
      <c r="AA149" s="16">
        <f t="shared" si="67"/>
        <v>129</v>
      </c>
      <c r="AB149" s="38">
        <f t="shared" si="68"/>
        <v>1</v>
      </c>
      <c r="AC149" s="38">
        <f t="shared" si="69"/>
        <v>1</v>
      </c>
    </row>
    <row r="150" spans="1:29" ht="15.75" hidden="1" customHeight="1" x14ac:dyDescent="0.25">
      <c r="A150" s="16">
        <v>147</v>
      </c>
      <c r="B150" s="31" t="s">
        <v>266</v>
      </c>
      <c r="C150" s="31" t="s">
        <v>270</v>
      </c>
      <c r="D150" s="31" t="s">
        <v>16</v>
      </c>
      <c r="E150" s="361" t="s">
        <v>274</v>
      </c>
      <c r="F150" s="18">
        <v>1</v>
      </c>
      <c r="G150" s="16" t="s">
        <v>18</v>
      </c>
      <c r="H150" s="16">
        <v>745</v>
      </c>
      <c r="I150" s="16">
        <v>684</v>
      </c>
      <c r="J150" s="37"/>
      <c r="K150" s="29">
        <v>745</v>
      </c>
      <c r="L150" s="16">
        <v>677</v>
      </c>
      <c r="M150" s="34"/>
      <c r="P150" s="35"/>
      <c r="Q150" s="16">
        <v>745</v>
      </c>
      <c r="R150" s="16">
        <v>729</v>
      </c>
      <c r="S150" s="98">
        <v>147</v>
      </c>
      <c r="T150" s="57">
        <v>735</v>
      </c>
      <c r="U150" s="6">
        <v>745</v>
      </c>
      <c r="V150" s="105" t="s">
        <v>3614</v>
      </c>
      <c r="Z150" s="16">
        <f t="shared" si="66"/>
        <v>2970</v>
      </c>
      <c r="AA150" s="16">
        <f t="shared" si="67"/>
        <v>2835</v>
      </c>
      <c r="AB150" s="329">
        <f t="shared" si="68"/>
        <v>1.0476190476190477</v>
      </c>
      <c r="AC150" s="38">
        <f t="shared" si="69"/>
        <v>1.0476190476190477</v>
      </c>
    </row>
    <row r="151" spans="1:29" ht="15.75" hidden="1" customHeight="1" x14ac:dyDescent="0.25">
      <c r="A151" s="16">
        <v>148</v>
      </c>
      <c r="B151" s="31" t="s">
        <v>266</v>
      </c>
      <c r="C151" s="31" t="s">
        <v>275</v>
      </c>
      <c r="D151" s="31" t="s">
        <v>16</v>
      </c>
      <c r="E151" s="392" t="s">
        <v>276</v>
      </c>
      <c r="F151" s="18">
        <v>1</v>
      </c>
      <c r="G151" s="16" t="s">
        <v>18</v>
      </c>
      <c r="H151" s="16">
        <v>31</v>
      </c>
      <c r="I151" s="16">
        <v>31</v>
      </c>
      <c r="J151" s="37"/>
      <c r="K151" s="27">
        <v>40</v>
      </c>
      <c r="L151" s="16">
        <v>40</v>
      </c>
      <c r="M151" s="34" t="s">
        <v>407</v>
      </c>
      <c r="P151" s="35"/>
      <c r="Q151" s="16">
        <v>69</v>
      </c>
      <c r="R151" s="16">
        <v>55</v>
      </c>
      <c r="S151" s="117" t="s">
        <v>3383</v>
      </c>
      <c r="T151" s="57">
        <v>62</v>
      </c>
      <c r="U151" s="6">
        <v>62</v>
      </c>
      <c r="V151" s="105" t="s">
        <v>3615</v>
      </c>
      <c r="Z151" s="16">
        <f t="shared" si="66"/>
        <v>202</v>
      </c>
      <c r="AA151" s="16">
        <f t="shared" si="67"/>
        <v>188</v>
      </c>
      <c r="AB151" s="329">
        <f t="shared" si="68"/>
        <v>1.074468085106383</v>
      </c>
      <c r="AC151" s="38">
        <f t="shared" si="69"/>
        <v>1.074468085106383</v>
      </c>
    </row>
    <row r="152" spans="1:29" ht="15.75" hidden="1" customHeight="1" x14ac:dyDescent="0.25">
      <c r="A152" s="16">
        <v>149</v>
      </c>
      <c r="B152" s="31" t="s">
        <v>266</v>
      </c>
      <c r="C152" s="31" t="s">
        <v>275</v>
      </c>
      <c r="D152" s="31" t="s">
        <v>16</v>
      </c>
      <c r="E152" s="26" t="s">
        <v>277</v>
      </c>
      <c r="F152" s="18">
        <v>1</v>
      </c>
      <c r="G152" s="16" t="s">
        <v>18</v>
      </c>
      <c r="H152" s="16">
        <v>89</v>
      </c>
      <c r="I152" s="16">
        <v>89</v>
      </c>
      <c r="J152" s="37"/>
      <c r="K152" s="27">
        <v>95</v>
      </c>
      <c r="L152" s="16">
        <v>95</v>
      </c>
      <c r="M152" s="34" t="s">
        <v>406</v>
      </c>
      <c r="P152" s="35"/>
      <c r="Q152" s="16">
        <v>12</v>
      </c>
      <c r="R152" s="16">
        <v>5</v>
      </c>
      <c r="S152" s="117" t="s">
        <v>3384</v>
      </c>
      <c r="T152" s="57">
        <v>2</v>
      </c>
      <c r="U152" s="6">
        <v>2</v>
      </c>
      <c r="V152" s="105" t="s">
        <v>3616</v>
      </c>
      <c r="Z152" s="16">
        <f t="shared" si="66"/>
        <v>198</v>
      </c>
      <c r="AA152" s="16">
        <f t="shared" si="67"/>
        <v>191</v>
      </c>
      <c r="AB152" s="329">
        <f t="shared" si="68"/>
        <v>1.036649214659686</v>
      </c>
      <c r="AC152" s="38">
        <f t="shared" si="69"/>
        <v>1.036649214659686</v>
      </c>
    </row>
    <row r="153" spans="1:29" ht="15.75" hidden="1" customHeight="1" x14ac:dyDescent="0.25">
      <c r="A153" s="16">
        <v>150</v>
      </c>
      <c r="B153" s="31" t="s">
        <v>266</v>
      </c>
      <c r="C153" s="31" t="s">
        <v>275</v>
      </c>
      <c r="D153" s="31" t="s">
        <v>16</v>
      </c>
      <c r="E153" s="361" t="s">
        <v>278</v>
      </c>
      <c r="F153" s="18">
        <v>1</v>
      </c>
      <c r="G153" s="16" t="s">
        <v>18</v>
      </c>
      <c r="H153" s="16">
        <v>93</v>
      </c>
      <c r="I153" s="16">
        <v>93</v>
      </c>
      <c r="J153" s="37"/>
      <c r="K153" s="27">
        <v>159</v>
      </c>
      <c r="L153" s="16">
        <v>159</v>
      </c>
      <c r="M153" s="34" t="s">
        <v>434</v>
      </c>
      <c r="P153" s="35"/>
      <c r="Q153" s="16">
        <v>76</v>
      </c>
      <c r="R153" s="16">
        <v>30</v>
      </c>
      <c r="S153" s="117" t="s">
        <v>3385</v>
      </c>
      <c r="T153" s="57">
        <v>95</v>
      </c>
      <c r="U153" s="6">
        <v>95</v>
      </c>
      <c r="V153" s="105" t="s">
        <v>3617</v>
      </c>
      <c r="Z153" s="16">
        <f t="shared" si="66"/>
        <v>423</v>
      </c>
      <c r="AA153" s="16">
        <f t="shared" si="67"/>
        <v>377</v>
      </c>
      <c r="AB153" s="329">
        <f t="shared" si="68"/>
        <v>1.1220159151193634</v>
      </c>
      <c r="AC153" s="38">
        <f t="shared" si="69"/>
        <v>1.1220159151193634</v>
      </c>
    </row>
    <row r="154" spans="1:29" ht="15.75" hidden="1" customHeight="1" x14ac:dyDescent="0.25">
      <c r="A154" s="16">
        <v>151</v>
      </c>
      <c r="B154" s="31" t="s">
        <v>266</v>
      </c>
      <c r="C154" s="31" t="s">
        <v>275</v>
      </c>
      <c r="D154" s="31" t="s">
        <v>16</v>
      </c>
      <c r="E154" s="26" t="s">
        <v>279</v>
      </c>
      <c r="F154" s="36">
        <v>6</v>
      </c>
      <c r="G154" s="16" t="s">
        <v>71</v>
      </c>
      <c r="H154" s="21">
        <v>0</v>
      </c>
      <c r="I154" s="21">
        <v>0</v>
      </c>
      <c r="J154" s="33" t="s">
        <v>26</v>
      </c>
      <c r="K154" s="21">
        <v>6</v>
      </c>
      <c r="L154" s="21">
        <v>0</v>
      </c>
      <c r="M154" s="33" t="s">
        <v>1272</v>
      </c>
      <c r="N154" s="21">
        <v>0</v>
      </c>
      <c r="O154" s="21">
        <v>0</v>
      </c>
      <c r="P154" s="33" t="s">
        <v>26</v>
      </c>
      <c r="Q154" s="16">
        <v>4</v>
      </c>
      <c r="R154" s="16">
        <v>2</v>
      </c>
      <c r="S154" s="117" t="s">
        <v>3386</v>
      </c>
      <c r="T154" s="57">
        <v>1</v>
      </c>
      <c r="U154" s="6">
        <v>0</v>
      </c>
      <c r="V154" s="105" t="s">
        <v>3618</v>
      </c>
      <c r="Z154" s="16">
        <f t="shared" si="66"/>
        <v>11</v>
      </c>
      <c r="AA154" s="16">
        <f t="shared" si="67"/>
        <v>2</v>
      </c>
      <c r="AB154" s="174">
        <f t="shared" ref="AB154:AB155" si="70">+Z154/AA154</f>
        <v>5.5</v>
      </c>
      <c r="AC154" s="42">
        <f t="shared" ref="AC154:AC155" si="71">+Z154/F154</f>
        <v>1.8333333333333333</v>
      </c>
    </row>
    <row r="155" spans="1:29" ht="15.75" hidden="1" customHeight="1" x14ac:dyDescent="0.25">
      <c r="A155" s="16">
        <v>152</v>
      </c>
      <c r="B155" s="31" t="s">
        <v>266</v>
      </c>
      <c r="C155" s="31" t="s">
        <v>280</v>
      </c>
      <c r="D155" s="31" t="s">
        <v>16</v>
      </c>
      <c r="E155" s="26" t="s">
        <v>281</v>
      </c>
      <c r="F155" s="36">
        <v>4</v>
      </c>
      <c r="G155" s="16" t="s">
        <v>282</v>
      </c>
      <c r="H155" s="21">
        <v>0</v>
      </c>
      <c r="I155" s="21">
        <v>0</v>
      </c>
      <c r="J155" s="33" t="s">
        <v>26</v>
      </c>
      <c r="K155" s="21">
        <v>3</v>
      </c>
      <c r="L155" s="21">
        <v>0</v>
      </c>
      <c r="M155" s="33" t="s">
        <v>417</v>
      </c>
      <c r="N155" s="21">
        <v>3</v>
      </c>
      <c r="O155" s="21">
        <v>0</v>
      </c>
      <c r="P155" s="35"/>
      <c r="Q155" s="99"/>
      <c r="R155" s="21">
        <v>4</v>
      </c>
      <c r="S155" s="117" t="s">
        <v>3387</v>
      </c>
      <c r="T155" s="21">
        <v>0</v>
      </c>
      <c r="U155" s="21">
        <v>0</v>
      </c>
      <c r="V155" s="105" t="s">
        <v>3619</v>
      </c>
      <c r="Z155" s="16">
        <f t="shared" si="66"/>
        <v>6</v>
      </c>
      <c r="AA155" s="16">
        <f t="shared" si="67"/>
        <v>4</v>
      </c>
      <c r="AB155" s="174">
        <f t="shared" si="70"/>
        <v>1.5</v>
      </c>
      <c r="AC155" s="42">
        <f t="shared" si="71"/>
        <v>1.5</v>
      </c>
    </row>
    <row r="156" spans="1:29" ht="15.75" hidden="1" customHeight="1" x14ac:dyDescent="0.25">
      <c r="A156" s="16">
        <v>153</v>
      </c>
      <c r="B156" s="31" t="s">
        <v>266</v>
      </c>
      <c r="C156" s="31" t="s">
        <v>280</v>
      </c>
      <c r="D156" s="31" t="s">
        <v>16</v>
      </c>
      <c r="E156" s="26" t="s">
        <v>283</v>
      </c>
      <c r="F156" s="18">
        <v>1</v>
      </c>
      <c r="G156" s="16" t="s">
        <v>18</v>
      </c>
      <c r="H156" s="16">
        <v>142</v>
      </c>
      <c r="I156" s="16">
        <v>142</v>
      </c>
      <c r="J156" s="37"/>
      <c r="K156" s="29">
        <v>140</v>
      </c>
      <c r="L156" s="16">
        <v>140</v>
      </c>
      <c r="M156" s="34"/>
      <c r="N156" s="16">
        <v>149</v>
      </c>
      <c r="O156" s="16">
        <v>149</v>
      </c>
      <c r="P156" s="35"/>
      <c r="Q156" s="16">
        <v>144</v>
      </c>
      <c r="R156" s="16">
        <v>144</v>
      </c>
      <c r="S156" s="117" t="s">
        <v>3387</v>
      </c>
      <c r="T156" s="57">
        <v>138</v>
      </c>
      <c r="U156" s="6">
        <v>138</v>
      </c>
      <c r="V156" s="105" t="s">
        <v>3620</v>
      </c>
      <c r="Z156" s="16">
        <f t="shared" ref="Z156:Z161" si="72">H156+K156+N156+Q156+T156+W156</f>
        <v>713</v>
      </c>
      <c r="AA156" s="16">
        <f t="shared" ref="AA156:AA161" si="73">I156+L156+O156+R156+U156+X156</f>
        <v>713</v>
      </c>
      <c r="AB156" s="38">
        <f t="shared" ref="AB156:AB159" si="74">Z156/AA156</f>
        <v>1</v>
      </c>
      <c r="AC156" s="38">
        <f t="shared" ref="AC156:AC159" si="75">+AB156/F156</f>
        <v>1</v>
      </c>
    </row>
    <row r="157" spans="1:29" ht="15.75" hidden="1" customHeight="1" x14ac:dyDescent="0.25">
      <c r="A157" s="16">
        <v>154</v>
      </c>
      <c r="B157" s="31" t="s">
        <v>266</v>
      </c>
      <c r="C157" s="31" t="s">
        <v>280</v>
      </c>
      <c r="D157" s="31" t="s">
        <v>16</v>
      </c>
      <c r="E157" s="26" t="s">
        <v>284</v>
      </c>
      <c r="F157" s="18">
        <v>1</v>
      </c>
      <c r="G157" s="16" t="s">
        <v>18</v>
      </c>
      <c r="H157" s="16">
        <v>326</v>
      </c>
      <c r="I157" s="16">
        <v>326</v>
      </c>
      <c r="J157" s="37"/>
      <c r="K157" s="29">
        <v>255</v>
      </c>
      <c r="L157" s="16">
        <v>255</v>
      </c>
      <c r="M157" s="34"/>
      <c r="N157" s="16">
        <v>340</v>
      </c>
      <c r="O157" s="16">
        <v>340</v>
      </c>
      <c r="P157" s="35"/>
      <c r="Q157" s="16">
        <v>278</v>
      </c>
      <c r="R157" s="16">
        <v>278</v>
      </c>
      <c r="S157" s="117" t="s">
        <v>3387</v>
      </c>
      <c r="T157" s="57">
        <v>316</v>
      </c>
      <c r="U157" s="6">
        <v>316</v>
      </c>
      <c r="V157" s="105" t="s">
        <v>3621</v>
      </c>
      <c r="Z157" s="16">
        <f t="shared" si="72"/>
        <v>1515</v>
      </c>
      <c r="AA157" s="16">
        <f t="shared" si="73"/>
        <v>1515</v>
      </c>
      <c r="AB157" s="38">
        <f t="shared" si="74"/>
        <v>1</v>
      </c>
      <c r="AC157" s="38">
        <f t="shared" si="75"/>
        <v>1</v>
      </c>
    </row>
    <row r="158" spans="1:29" ht="15.75" hidden="1" customHeight="1" x14ac:dyDescent="0.25">
      <c r="A158" s="16">
        <v>155</v>
      </c>
      <c r="B158" s="31" t="s">
        <v>266</v>
      </c>
      <c r="C158" s="31" t="s">
        <v>280</v>
      </c>
      <c r="D158" s="31" t="s">
        <v>16</v>
      </c>
      <c r="E158" s="26" t="s">
        <v>285</v>
      </c>
      <c r="F158" s="18">
        <v>1</v>
      </c>
      <c r="G158" s="16" t="s">
        <v>18</v>
      </c>
      <c r="H158" s="16">
        <v>572</v>
      </c>
      <c r="I158" s="16">
        <v>572</v>
      </c>
      <c r="J158" s="37"/>
      <c r="K158" s="29">
        <v>450</v>
      </c>
      <c r="L158" s="16">
        <v>450</v>
      </c>
      <c r="M158" s="34"/>
      <c r="N158" s="16">
        <v>367</v>
      </c>
      <c r="O158" s="16">
        <v>367</v>
      </c>
      <c r="P158" s="35"/>
      <c r="Q158" s="16">
        <v>398</v>
      </c>
      <c r="R158" s="16">
        <v>398</v>
      </c>
      <c r="S158" s="117" t="s">
        <v>3387</v>
      </c>
      <c r="T158" s="57">
        <v>230</v>
      </c>
      <c r="U158" s="6">
        <v>230</v>
      </c>
      <c r="V158" s="105" t="s">
        <v>3622</v>
      </c>
      <c r="Z158" s="16">
        <f t="shared" si="72"/>
        <v>2017</v>
      </c>
      <c r="AA158" s="16">
        <f t="shared" si="73"/>
        <v>2017</v>
      </c>
      <c r="AB158" s="38">
        <f t="shared" si="74"/>
        <v>1</v>
      </c>
      <c r="AC158" s="38">
        <f t="shared" si="75"/>
        <v>1</v>
      </c>
    </row>
    <row r="159" spans="1:29" ht="15.75" hidden="1" customHeight="1" x14ac:dyDescent="0.25">
      <c r="A159" s="16">
        <v>156</v>
      </c>
      <c r="B159" s="31" t="s">
        <v>266</v>
      </c>
      <c r="C159" s="31" t="s">
        <v>286</v>
      </c>
      <c r="D159" s="31" t="s">
        <v>16</v>
      </c>
      <c r="E159" s="361" t="s">
        <v>287</v>
      </c>
      <c r="F159" s="18">
        <v>1</v>
      </c>
      <c r="G159" s="16" t="s">
        <v>18</v>
      </c>
      <c r="H159" s="16">
        <v>20</v>
      </c>
      <c r="I159" s="16">
        <v>20</v>
      </c>
      <c r="J159" s="37"/>
      <c r="K159" s="27">
        <v>20</v>
      </c>
      <c r="L159" s="16">
        <v>20</v>
      </c>
      <c r="M159" s="34"/>
      <c r="P159" s="35"/>
      <c r="Q159" s="16">
        <v>82</v>
      </c>
      <c r="R159" s="16">
        <v>70</v>
      </c>
      <c r="S159" s="118" t="s">
        <v>3388</v>
      </c>
      <c r="T159" s="57">
        <v>22</v>
      </c>
      <c r="U159" s="6">
        <v>20</v>
      </c>
      <c r="V159" s="152"/>
      <c r="Z159" s="16">
        <f t="shared" si="72"/>
        <v>144</v>
      </c>
      <c r="AA159" s="16">
        <f t="shared" si="73"/>
        <v>130</v>
      </c>
      <c r="AB159" s="329">
        <f t="shared" si="74"/>
        <v>1.1076923076923078</v>
      </c>
      <c r="AC159" s="38">
        <f t="shared" si="75"/>
        <v>1.1076923076923078</v>
      </c>
    </row>
    <row r="160" spans="1:29" ht="15.75" hidden="1" customHeight="1" x14ac:dyDescent="0.25">
      <c r="A160" s="16">
        <v>157</v>
      </c>
      <c r="B160" s="31" t="s">
        <v>266</v>
      </c>
      <c r="C160" s="31" t="s">
        <v>286</v>
      </c>
      <c r="D160" s="31" t="s">
        <v>16</v>
      </c>
      <c r="E160" s="361" t="s">
        <v>288</v>
      </c>
      <c r="F160" s="16">
        <v>12</v>
      </c>
      <c r="G160" s="16" t="s">
        <v>115</v>
      </c>
      <c r="H160" s="16">
        <v>1</v>
      </c>
      <c r="I160" s="21">
        <v>1</v>
      </c>
      <c r="J160" s="37"/>
      <c r="K160" s="27">
        <v>1</v>
      </c>
      <c r="L160" s="21">
        <v>1</v>
      </c>
      <c r="M160" s="34" t="s">
        <v>436</v>
      </c>
      <c r="N160" s="16">
        <v>1</v>
      </c>
      <c r="O160" s="21">
        <v>1</v>
      </c>
      <c r="P160" s="35"/>
      <c r="Q160" s="16">
        <v>1</v>
      </c>
      <c r="R160" s="16">
        <v>1</v>
      </c>
      <c r="S160" s="119" t="s">
        <v>3389</v>
      </c>
      <c r="T160" s="57">
        <v>1</v>
      </c>
      <c r="U160" s="6">
        <v>1</v>
      </c>
      <c r="V160" s="152"/>
      <c r="Z160" s="16">
        <f t="shared" si="72"/>
        <v>5</v>
      </c>
      <c r="AA160" s="16">
        <f t="shared" si="73"/>
        <v>5</v>
      </c>
      <c r="AB160" s="42">
        <f t="shared" ref="AB160:AB161" si="76">+Z160/AA160</f>
        <v>1</v>
      </c>
      <c r="AC160" s="42">
        <f t="shared" ref="AC160:AC161" si="77">+Z160/F160</f>
        <v>0.41666666666666669</v>
      </c>
    </row>
    <row r="161" spans="1:30" ht="15.75" hidden="1" customHeight="1" x14ac:dyDescent="0.25">
      <c r="A161" s="16">
        <v>158</v>
      </c>
      <c r="B161" s="31" t="s">
        <v>266</v>
      </c>
      <c r="C161" s="31" t="s">
        <v>286</v>
      </c>
      <c r="D161" s="31" t="s">
        <v>16</v>
      </c>
      <c r="E161" s="361" t="s">
        <v>289</v>
      </c>
      <c r="F161" s="16">
        <v>12</v>
      </c>
      <c r="G161" s="16" t="s">
        <v>80</v>
      </c>
      <c r="H161" s="16">
        <v>1</v>
      </c>
      <c r="I161" s="21">
        <v>1</v>
      </c>
      <c r="J161" s="37"/>
      <c r="K161" s="27">
        <v>1</v>
      </c>
      <c r="L161" s="21">
        <v>1</v>
      </c>
      <c r="M161" s="34" t="s">
        <v>424</v>
      </c>
      <c r="N161" s="16">
        <v>1</v>
      </c>
      <c r="O161" s="21">
        <v>1</v>
      </c>
      <c r="P161" s="35"/>
      <c r="Q161" s="16">
        <v>1</v>
      </c>
      <c r="R161" s="16">
        <v>1</v>
      </c>
      <c r="S161" s="119" t="s">
        <v>3390</v>
      </c>
      <c r="T161" s="57">
        <v>1</v>
      </c>
      <c r="U161" s="6">
        <v>1</v>
      </c>
      <c r="V161" s="152"/>
      <c r="Z161" s="16">
        <f t="shared" si="72"/>
        <v>5</v>
      </c>
      <c r="AA161" s="16">
        <f t="shared" si="73"/>
        <v>5</v>
      </c>
      <c r="AB161" s="42">
        <f t="shared" si="76"/>
        <v>1</v>
      </c>
      <c r="AC161" s="42">
        <f t="shared" si="77"/>
        <v>0.41666666666666669</v>
      </c>
    </row>
    <row r="162" spans="1:30" ht="15.75" hidden="1" customHeight="1" x14ac:dyDescent="0.25">
      <c r="A162" s="16">
        <v>159</v>
      </c>
      <c r="B162" s="31" t="s">
        <v>266</v>
      </c>
      <c r="C162" s="31" t="s">
        <v>286</v>
      </c>
      <c r="D162" s="31" t="s">
        <v>16</v>
      </c>
      <c r="E162" s="361" t="s">
        <v>290</v>
      </c>
      <c r="F162" s="18">
        <v>1</v>
      </c>
      <c r="G162" s="16" t="s">
        <v>18</v>
      </c>
      <c r="H162" s="16">
        <v>7</v>
      </c>
      <c r="I162" s="16">
        <v>7</v>
      </c>
      <c r="J162" s="37"/>
      <c r="K162" s="27">
        <v>13</v>
      </c>
      <c r="L162" s="16">
        <v>13</v>
      </c>
      <c r="M162" s="34" t="s">
        <v>414</v>
      </c>
      <c r="N162" s="16">
        <v>12</v>
      </c>
      <c r="O162" s="16">
        <v>12</v>
      </c>
      <c r="P162" s="35"/>
      <c r="Q162" s="16">
        <v>3</v>
      </c>
      <c r="R162" s="16">
        <v>3</v>
      </c>
      <c r="S162" s="119" t="s">
        <v>3391</v>
      </c>
      <c r="T162" s="57">
        <v>3</v>
      </c>
      <c r="U162" s="6">
        <v>3</v>
      </c>
      <c r="V162" s="152"/>
      <c r="Z162" s="16">
        <f t="shared" ref="Z162:Z173" si="78">H162+K162+N162+Q162+T162+W162</f>
        <v>38</v>
      </c>
      <c r="AA162" s="16">
        <f t="shared" ref="AA162:AA173" si="79">I162+L162+O162+R162+U162+X162</f>
        <v>38</v>
      </c>
      <c r="AB162" s="38">
        <f t="shared" ref="AB162:AB164" si="80">Z162/AA162</f>
        <v>1</v>
      </c>
      <c r="AC162" s="38">
        <f t="shared" ref="AC162:AC164" si="81">+AB162/F162</f>
        <v>1</v>
      </c>
    </row>
    <row r="163" spans="1:30" ht="15.75" hidden="1" customHeight="1" x14ac:dyDescent="0.25">
      <c r="A163" s="16">
        <v>160</v>
      </c>
      <c r="B163" s="31" t="s">
        <v>266</v>
      </c>
      <c r="C163" s="31" t="s">
        <v>286</v>
      </c>
      <c r="D163" s="31" t="s">
        <v>16</v>
      </c>
      <c r="E163" s="26" t="s">
        <v>291</v>
      </c>
      <c r="F163" s="18">
        <v>1</v>
      </c>
      <c r="G163" s="16" t="s">
        <v>18</v>
      </c>
      <c r="H163" s="16">
        <v>0</v>
      </c>
      <c r="I163" s="16">
        <v>0</v>
      </c>
      <c r="J163" s="37"/>
      <c r="K163" s="27">
        <v>1</v>
      </c>
      <c r="L163" s="16">
        <v>1</v>
      </c>
      <c r="M163" s="34" t="s">
        <v>415</v>
      </c>
      <c r="N163" s="16">
        <v>0</v>
      </c>
      <c r="O163" s="16">
        <v>0</v>
      </c>
      <c r="P163" s="35"/>
      <c r="Q163" s="16">
        <v>2</v>
      </c>
      <c r="R163" s="16">
        <v>2</v>
      </c>
      <c r="S163" s="120" t="s">
        <v>3392</v>
      </c>
      <c r="T163" s="57">
        <v>0</v>
      </c>
      <c r="U163" s="6">
        <v>0</v>
      </c>
      <c r="V163" s="152"/>
      <c r="Z163" s="16">
        <f t="shared" si="78"/>
        <v>3</v>
      </c>
      <c r="AA163" s="16">
        <f t="shared" si="79"/>
        <v>3</v>
      </c>
      <c r="AB163" s="38">
        <f t="shared" si="80"/>
        <v>1</v>
      </c>
      <c r="AC163" s="38">
        <f t="shared" si="81"/>
        <v>1</v>
      </c>
    </row>
    <row r="164" spans="1:30" ht="15.75" hidden="1" customHeight="1" x14ac:dyDescent="0.25">
      <c r="A164" s="16">
        <v>161</v>
      </c>
      <c r="B164" s="31" t="s">
        <v>266</v>
      </c>
      <c r="C164" s="31" t="s">
        <v>286</v>
      </c>
      <c r="D164" s="31" t="s">
        <v>16</v>
      </c>
      <c r="E164" s="26" t="s">
        <v>292</v>
      </c>
      <c r="F164" s="18">
        <v>1</v>
      </c>
      <c r="G164" s="16" t="s">
        <v>18</v>
      </c>
      <c r="H164" s="16">
        <v>0</v>
      </c>
      <c r="I164" s="16">
        <v>0</v>
      </c>
      <c r="J164" s="37"/>
      <c r="K164" s="16">
        <v>76</v>
      </c>
      <c r="L164" s="16">
        <v>76</v>
      </c>
      <c r="M164" s="34" t="s">
        <v>385</v>
      </c>
      <c r="N164" s="16">
        <v>80</v>
      </c>
      <c r="O164" s="16">
        <v>80</v>
      </c>
      <c r="P164" s="35"/>
      <c r="Q164" s="16">
        <v>2</v>
      </c>
      <c r="R164" s="16">
        <v>2</v>
      </c>
      <c r="S164" s="120" t="s">
        <v>3393</v>
      </c>
      <c r="T164" s="57">
        <v>73</v>
      </c>
      <c r="U164" s="6">
        <v>73</v>
      </c>
      <c r="V164" s="152"/>
      <c r="Z164" s="16">
        <f t="shared" si="78"/>
        <v>231</v>
      </c>
      <c r="AA164" s="16">
        <f t="shared" si="79"/>
        <v>231</v>
      </c>
      <c r="AB164" s="38">
        <f t="shared" si="80"/>
        <v>1</v>
      </c>
      <c r="AC164" s="38">
        <f t="shared" si="81"/>
        <v>1</v>
      </c>
    </row>
    <row r="165" spans="1:30" ht="15.75" hidden="1" customHeight="1" x14ac:dyDescent="0.25">
      <c r="A165" s="16">
        <v>162</v>
      </c>
      <c r="B165" s="31" t="s">
        <v>266</v>
      </c>
      <c r="C165" s="31" t="s">
        <v>293</v>
      </c>
      <c r="D165" s="31" t="s">
        <v>16</v>
      </c>
      <c r="E165" s="392" t="s">
        <v>294</v>
      </c>
      <c r="F165" s="16">
        <v>60</v>
      </c>
      <c r="G165" s="16" t="s">
        <v>119</v>
      </c>
      <c r="H165" s="23">
        <v>11</v>
      </c>
      <c r="I165" s="21">
        <v>5</v>
      </c>
      <c r="J165" s="37"/>
      <c r="K165" s="16">
        <v>4</v>
      </c>
      <c r="L165" s="21">
        <v>5</v>
      </c>
      <c r="M165" s="34" t="s">
        <v>425</v>
      </c>
      <c r="N165" s="16">
        <v>5</v>
      </c>
      <c r="O165" s="21">
        <v>5</v>
      </c>
      <c r="P165" s="35"/>
      <c r="Q165" s="16">
        <v>3</v>
      </c>
      <c r="R165" s="21">
        <v>5</v>
      </c>
      <c r="S165" s="121"/>
      <c r="T165" s="57">
        <v>5</v>
      </c>
      <c r="U165" s="21">
        <v>5</v>
      </c>
      <c r="V165" s="152"/>
      <c r="Z165" s="16">
        <f t="shared" si="78"/>
        <v>28</v>
      </c>
      <c r="AA165" s="16">
        <f t="shared" si="79"/>
        <v>25</v>
      </c>
      <c r="AB165" s="174">
        <f t="shared" ref="AB165:AB173" si="82">+Z165/AA165</f>
        <v>1.1200000000000001</v>
      </c>
      <c r="AC165" s="42">
        <f t="shared" ref="AC165:AC173" si="83">+Z165/F165</f>
        <v>0.46666666666666667</v>
      </c>
    </row>
    <row r="166" spans="1:30" ht="15.75" hidden="1" customHeight="1" x14ac:dyDescent="0.25">
      <c r="A166" s="173">
        <v>163</v>
      </c>
      <c r="B166" s="173" t="s">
        <v>266</v>
      </c>
      <c r="C166" s="173" t="s">
        <v>293</v>
      </c>
      <c r="D166" s="173" t="s">
        <v>16</v>
      </c>
      <c r="E166" s="363" t="s">
        <v>295</v>
      </c>
      <c r="F166" s="173">
        <v>12</v>
      </c>
      <c r="G166" s="173" t="s">
        <v>296</v>
      </c>
      <c r="H166" s="173">
        <v>0</v>
      </c>
      <c r="I166" s="173">
        <v>1</v>
      </c>
      <c r="J166" s="363"/>
      <c r="K166" s="173">
        <v>0</v>
      </c>
      <c r="L166" s="173">
        <v>1</v>
      </c>
      <c r="M166" s="363"/>
      <c r="N166" s="173">
        <v>0</v>
      </c>
      <c r="O166" s="173">
        <v>1</v>
      </c>
      <c r="P166" s="363"/>
      <c r="Q166" s="173">
        <v>0</v>
      </c>
      <c r="R166" s="173">
        <v>0</v>
      </c>
      <c r="S166" s="396"/>
      <c r="T166" s="368">
        <v>0</v>
      </c>
      <c r="U166" s="366">
        <v>0</v>
      </c>
      <c r="V166" s="369"/>
      <c r="W166" s="366"/>
      <c r="X166" s="366"/>
      <c r="Y166" s="366"/>
      <c r="Z166" s="173">
        <f t="shared" si="78"/>
        <v>0</v>
      </c>
      <c r="AA166" s="173">
        <f t="shared" si="79"/>
        <v>3</v>
      </c>
      <c r="AB166" s="174">
        <f t="shared" si="82"/>
        <v>0</v>
      </c>
      <c r="AC166" s="174">
        <f t="shared" si="83"/>
        <v>0</v>
      </c>
      <c r="AD166" s="173"/>
    </row>
    <row r="167" spans="1:30" ht="15.75" hidden="1" customHeight="1" x14ac:dyDescent="0.25">
      <c r="A167" s="16">
        <v>164</v>
      </c>
      <c r="B167" s="31" t="s">
        <v>266</v>
      </c>
      <c r="C167" s="31" t="s">
        <v>297</v>
      </c>
      <c r="D167" s="31" t="s">
        <v>16</v>
      </c>
      <c r="E167" s="17" t="s">
        <v>298</v>
      </c>
      <c r="F167" s="16">
        <v>75</v>
      </c>
      <c r="G167" s="16" t="s">
        <v>299</v>
      </c>
      <c r="H167" s="16">
        <v>0</v>
      </c>
      <c r="I167" s="21">
        <v>6</v>
      </c>
      <c r="J167" s="37"/>
      <c r="K167" s="16">
        <v>0</v>
      </c>
      <c r="L167" s="21">
        <v>7</v>
      </c>
      <c r="M167" s="34"/>
      <c r="N167" s="16">
        <v>0</v>
      </c>
      <c r="O167" s="21">
        <v>7</v>
      </c>
      <c r="P167" s="35"/>
      <c r="Q167" s="16">
        <v>0</v>
      </c>
      <c r="R167" s="16">
        <v>0</v>
      </c>
      <c r="S167" s="159"/>
      <c r="T167" s="57">
        <v>8</v>
      </c>
      <c r="U167" s="6">
        <v>5</v>
      </c>
      <c r="V167" s="105" t="s">
        <v>3623</v>
      </c>
      <c r="Z167" s="16">
        <f t="shared" si="78"/>
        <v>8</v>
      </c>
      <c r="AA167" s="16">
        <f t="shared" si="79"/>
        <v>25</v>
      </c>
      <c r="AB167" s="42">
        <f t="shared" si="82"/>
        <v>0.32</v>
      </c>
      <c r="AC167" s="42">
        <f t="shared" si="83"/>
        <v>0.10666666666666667</v>
      </c>
    </row>
    <row r="168" spans="1:30" ht="15.75" hidden="1" customHeight="1" x14ac:dyDescent="0.25">
      <c r="A168" s="16">
        <v>165</v>
      </c>
      <c r="B168" s="31" t="s">
        <v>266</v>
      </c>
      <c r="C168" s="31" t="s">
        <v>297</v>
      </c>
      <c r="D168" s="31" t="s">
        <v>16</v>
      </c>
      <c r="E168" s="17" t="s">
        <v>300</v>
      </c>
      <c r="F168" s="16">
        <v>4</v>
      </c>
      <c r="G168" s="16" t="s">
        <v>299</v>
      </c>
      <c r="H168" s="21">
        <v>0</v>
      </c>
      <c r="I168" s="21">
        <v>0</v>
      </c>
      <c r="J168" s="33" t="s">
        <v>26</v>
      </c>
      <c r="K168" s="21">
        <v>0</v>
      </c>
      <c r="L168" s="21">
        <v>0</v>
      </c>
      <c r="M168" s="33" t="s">
        <v>26</v>
      </c>
      <c r="N168" s="16">
        <v>0</v>
      </c>
      <c r="O168" s="21">
        <v>1</v>
      </c>
      <c r="P168" s="35"/>
      <c r="Q168" s="16">
        <v>0</v>
      </c>
      <c r="R168" s="16">
        <v>0</v>
      </c>
      <c r="S168" s="159"/>
      <c r="T168" s="57">
        <v>0</v>
      </c>
      <c r="U168" s="6">
        <v>0</v>
      </c>
      <c r="V168" s="152"/>
      <c r="Z168" s="16">
        <f t="shared" si="78"/>
        <v>0</v>
      </c>
      <c r="AA168" s="16">
        <f t="shared" si="79"/>
        <v>1</v>
      </c>
      <c r="AB168" s="42">
        <f t="shared" si="82"/>
        <v>0</v>
      </c>
      <c r="AC168" s="42">
        <f t="shared" si="83"/>
        <v>0</v>
      </c>
    </row>
    <row r="169" spans="1:30" ht="15.75" hidden="1" customHeight="1" x14ac:dyDescent="0.25">
      <c r="A169" s="16">
        <v>166</v>
      </c>
      <c r="B169" s="31" t="s">
        <v>266</v>
      </c>
      <c r="C169" s="31" t="s">
        <v>297</v>
      </c>
      <c r="D169" s="31" t="s">
        <v>16</v>
      </c>
      <c r="E169" s="17" t="s">
        <v>301</v>
      </c>
      <c r="F169" s="16">
        <v>1</v>
      </c>
      <c r="G169" s="16" t="s">
        <v>299</v>
      </c>
      <c r="H169" s="21">
        <v>0</v>
      </c>
      <c r="I169" s="21">
        <v>0</v>
      </c>
      <c r="J169" s="33" t="s">
        <v>26</v>
      </c>
      <c r="K169" s="21">
        <v>0</v>
      </c>
      <c r="L169" s="21">
        <v>0</v>
      </c>
      <c r="M169" s="33" t="s">
        <v>26</v>
      </c>
      <c r="N169" s="21">
        <v>0</v>
      </c>
      <c r="O169" s="21">
        <v>0</v>
      </c>
      <c r="P169" s="33" t="s">
        <v>26</v>
      </c>
      <c r="Q169" s="16">
        <v>0</v>
      </c>
      <c r="R169" s="16">
        <v>0</v>
      </c>
      <c r="S169" s="159"/>
      <c r="T169" s="57">
        <v>0</v>
      </c>
      <c r="U169" s="6">
        <v>0</v>
      </c>
      <c r="V169" s="152"/>
      <c r="Z169" s="16">
        <f t="shared" si="78"/>
        <v>0</v>
      </c>
      <c r="AA169" s="16">
        <f t="shared" si="79"/>
        <v>0</v>
      </c>
      <c r="AB169" s="42" t="e">
        <f t="shared" si="82"/>
        <v>#DIV/0!</v>
      </c>
      <c r="AC169" s="42">
        <f t="shared" si="83"/>
        <v>0</v>
      </c>
    </row>
    <row r="170" spans="1:30" ht="15.75" hidden="1" customHeight="1" x14ac:dyDescent="0.25">
      <c r="A170" s="16">
        <v>167</v>
      </c>
      <c r="B170" s="31" t="s">
        <v>266</v>
      </c>
      <c r="C170" s="31" t="s">
        <v>297</v>
      </c>
      <c r="D170" s="31" t="s">
        <v>16</v>
      </c>
      <c r="E170" s="17" t="s">
        <v>302</v>
      </c>
      <c r="F170" s="173">
        <v>8</v>
      </c>
      <c r="G170" s="16" t="s">
        <v>299</v>
      </c>
      <c r="H170" s="21">
        <v>0</v>
      </c>
      <c r="I170" s="21">
        <v>0</v>
      </c>
      <c r="J170" s="33" t="s">
        <v>26</v>
      </c>
      <c r="K170" s="21">
        <v>2</v>
      </c>
      <c r="L170" s="21">
        <v>0</v>
      </c>
      <c r="M170" s="33" t="s">
        <v>423</v>
      </c>
      <c r="N170" s="16">
        <v>1</v>
      </c>
      <c r="O170" s="21">
        <v>1</v>
      </c>
      <c r="P170" s="35"/>
      <c r="Q170" s="16">
        <v>0</v>
      </c>
      <c r="R170" s="16">
        <v>0</v>
      </c>
      <c r="S170" s="159"/>
      <c r="T170" s="57">
        <v>2</v>
      </c>
      <c r="U170" s="6">
        <v>1</v>
      </c>
      <c r="V170" s="105" t="s">
        <v>3624</v>
      </c>
      <c r="Z170" s="16">
        <f t="shared" si="78"/>
        <v>5</v>
      </c>
      <c r="AA170" s="16">
        <f t="shared" si="79"/>
        <v>2</v>
      </c>
      <c r="AB170" s="174">
        <f t="shared" si="82"/>
        <v>2.5</v>
      </c>
      <c r="AC170" s="42">
        <f t="shared" si="83"/>
        <v>0.625</v>
      </c>
    </row>
    <row r="171" spans="1:30" ht="15.75" hidden="1" customHeight="1" x14ac:dyDescent="0.25">
      <c r="A171" s="16">
        <v>168</v>
      </c>
      <c r="B171" s="31" t="s">
        <v>266</v>
      </c>
      <c r="C171" s="31" t="s">
        <v>297</v>
      </c>
      <c r="D171" s="31" t="s">
        <v>16</v>
      </c>
      <c r="E171" s="26" t="s">
        <v>303</v>
      </c>
      <c r="F171" s="16">
        <v>10</v>
      </c>
      <c r="G171" s="16" t="s">
        <v>299</v>
      </c>
      <c r="H171" s="16">
        <v>1</v>
      </c>
      <c r="I171" s="21">
        <v>1</v>
      </c>
      <c r="J171" s="37"/>
      <c r="K171" s="16">
        <v>1</v>
      </c>
      <c r="L171" s="21">
        <v>1</v>
      </c>
      <c r="M171" s="34" t="s">
        <v>426</v>
      </c>
      <c r="N171" s="16">
        <v>3</v>
      </c>
      <c r="O171" s="21">
        <v>1</v>
      </c>
      <c r="P171" s="35"/>
      <c r="Q171" s="16">
        <v>3</v>
      </c>
      <c r="R171" s="16">
        <v>1</v>
      </c>
      <c r="S171" s="121"/>
      <c r="T171" s="57">
        <v>0</v>
      </c>
      <c r="U171" s="6">
        <v>1</v>
      </c>
      <c r="V171" s="152"/>
      <c r="Z171" s="16">
        <f t="shared" si="78"/>
        <v>8</v>
      </c>
      <c r="AA171" s="16">
        <f t="shared" si="79"/>
        <v>5</v>
      </c>
      <c r="AB171" s="174">
        <f t="shared" si="82"/>
        <v>1.6</v>
      </c>
      <c r="AC171" s="42">
        <f t="shared" si="83"/>
        <v>0.8</v>
      </c>
    </row>
    <row r="172" spans="1:30" ht="15.75" hidden="1" customHeight="1" x14ac:dyDescent="0.25">
      <c r="A172" s="16">
        <v>169</v>
      </c>
      <c r="B172" s="31" t="s">
        <v>266</v>
      </c>
      <c r="C172" s="31" t="s">
        <v>297</v>
      </c>
      <c r="D172" s="31" t="s">
        <v>16</v>
      </c>
      <c r="E172" s="17" t="s">
        <v>304</v>
      </c>
      <c r="F172" s="16">
        <v>10</v>
      </c>
      <c r="G172" s="16" t="s">
        <v>299</v>
      </c>
      <c r="H172" s="21">
        <v>0</v>
      </c>
      <c r="I172" s="21">
        <v>0</v>
      </c>
      <c r="J172" s="33" t="s">
        <v>26</v>
      </c>
      <c r="K172" s="16">
        <v>2</v>
      </c>
      <c r="L172" s="21">
        <v>1</v>
      </c>
      <c r="M172" s="34" t="s">
        <v>422</v>
      </c>
      <c r="N172" s="16">
        <v>2</v>
      </c>
      <c r="O172" s="21">
        <v>1</v>
      </c>
      <c r="P172" s="35"/>
      <c r="Q172" s="16">
        <v>1</v>
      </c>
      <c r="R172" s="16">
        <v>1</v>
      </c>
      <c r="S172" s="121"/>
      <c r="T172" s="57">
        <v>2</v>
      </c>
      <c r="U172" s="6">
        <v>1</v>
      </c>
      <c r="V172" s="105" t="s">
        <v>3625</v>
      </c>
      <c r="Z172" s="16">
        <f t="shared" si="78"/>
        <v>7</v>
      </c>
      <c r="AA172" s="16">
        <f t="shared" si="79"/>
        <v>4</v>
      </c>
      <c r="AB172" s="174">
        <f t="shared" si="82"/>
        <v>1.75</v>
      </c>
      <c r="AC172" s="42">
        <f t="shared" si="83"/>
        <v>0.7</v>
      </c>
    </row>
    <row r="173" spans="1:30" ht="15.75" hidden="1" customHeight="1" x14ac:dyDescent="0.25">
      <c r="A173" s="16">
        <v>170</v>
      </c>
      <c r="B173" s="31" t="s">
        <v>266</v>
      </c>
      <c r="C173" s="31" t="s">
        <v>297</v>
      </c>
      <c r="D173" s="31" t="s">
        <v>16</v>
      </c>
      <c r="E173" s="392" t="s">
        <v>305</v>
      </c>
      <c r="F173" s="16">
        <v>30</v>
      </c>
      <c r="G173" s="16" t="s">
        <v>306</v>
      </c>
      <c r="H173" s="23">
        <v>3</v>
      </c>
      <c r="I173" s="21">
        <v>1</v>
      </c>
      <c r="J173" s="37"/>
      <c r="K173" s="16">
        <v>3</v>
      </c>
      <c r="L173" s="21">
        <v>2</v>
      </c>
      <c r="M173" s="34" t="s">
        <v>430</v>
      </c>
      <c r="N173" s="16">
        <v>4</v>
      </c>
      <c r="O173" s="21">
        <v>3</v>
      </c>
      <c r="P173" s="35"/>
      <c r="Q173" s="16">
        <v>1</v>
      </c>
      <c r="R173" s="16">
        <v>4</v>
      </c>
      <c r="S173" s="121"/>
      <c r="T173" s="57">
        <v>5</v>
      </c>
      <c r="U173" s="6">
        <v>2</v>
      </c>
      <c r="V173" s="105" t="s">
        <v>3626</v>
      </c>
      <c r="Z173" s="16">
        <f t="shared" si="78"/>
        <v>16</v>
      </c>
      <c r="AA173" s="16">
        <f t="shared" si="79"/>
        <v>12</v>
      </c>
      <c r="AB173" s="174">
        <f t="shared" si="82"/>
        <v>1.3333333333333333</v>
      </c>
      <c r="AC173" s="42">
        <f t="shared" si="83"/>
        <v>0.53333333333333333</v>
      </c>
    </row>
    <row r="174" spans="1:30" ht="15.75" hidden="1" customHeight="1" x14ac:dyDescent="0.25">
      <c r="A174" s="16">
        <v>171</v>
      </c>
      <c r="B174" s="31" t="s">
        <v>266</v>
      </c>
      <c r="C174" s="31" t="s">
        <v>297</v>
      </c>
      <c r="D174" s="31" t="s">
        <v>16</v>
      </c>
      <c r="E174" s="26" t="s">
        <v>307</v>
      </c>
      <c r="F174" s="18">
        <v>1</v>
      </c>
      <c r="G174" s="16" t="s">
        <v>18</v>
      </c>
      <c r="H174" s="16">
        <v>3</v>
      </c>
      <c r="I174" s="16">
        <v>3</v>
      </c>
      <c r="J174" s="37"/>
      <c r="K174" s="16">
        <v>8</v>
      </c>
      <c r="L174" s="16">
        <v>8</v>
      </c>
      <c r="M174" s="34" t="s">
        <v>390</v>
      </c>
      <c r="N174" s="16">
        <v>2</v>
      </c>
      <c r="O174" s="16">
        <v>2</v>
      </c>
      <c r="P174" s="35"/>
      <c r="Q174" s="16">
        <v>3</v>
      </c>
      <c r="R174" s="16">
        <v>3</v>
      </c>
      <c r="S174" s="121"/>
      <c r="T174" s="57">
        <v>1</v>
      </c>
      <c r="U174" s="6">
        <v>1</v>
      </c>
      <c r="V174" s="105" t="s">
        <v>3627</v>
      </c>
      <c r="Z174" s="16">
        <f t="shared" ref="Z174:Z177" si="84">H174+K174+N174+Q174+T174+W174</f>
        <v>17</v>
      </c>
      <c r="AA174" s="16">
        <f t="shared" ref="AA174:AA177" si="85">I174+L174+O174+R174+U174+X174</f>
        <v>17</v>
      </c>
      <c r="AB174" s="38">
        <f t="shared" ref="AB174:AB175" si="86">Z174/AA174</f>
        <v>1</v>
      </c>
      <c r="AC174" s="38">
        <f t="shared" ref="AC174:AC175" si="87">+AB174/F174</f>
        <v>1</v>
      </c>
    </row>
    <row r="175" spans="1:30" ht="15.75" hidden="1" customHeight="1" x14ac:dyDescent="0.25">
      <c r="A175" s="16">
        <v>172</v>
      </c>
      <c r="B175" s="31" t="s">
        <v>266</v>
      </c>
      <c r="C175" s="31" t="s">
        <v>297</v>
      </c>
      <c r="D175" s="31" t="s">
        <v>16</v>
      </c>
      <c r="E175" s="26" t="s">
        <v>308</v>
      </c>
      <c r="F175" s="18">
        <v>1</v>
      </c>
      <c r="G175" s="16" t="s">
        <v>18</v>
      </c>
      <c r="H175" s="16">
        <v>1</v>
      </c>
      <c r="I175" s="16">
        <v>1</v>
      </c>
      <c r="J175" s="37"/>
      <c r="K175" s="16">
        <v>0</v>
      </c>
      <c r="L175" s="16">
        <v>0</v>
      </c>
      <c r="M175" s="34"/>
      <c r="N175" s="16">
        <v>0</v>
      </c>
      <c r="O175" s="16">
        <v>0</v>
      </c>
      <c r="P175" s="35"/>
      <c r="Q175" s="16">
        <v>0</v>
      </c>
      <c r="R175" s="16">
        <v>0</v>
      </c>
      <c r="S175" s="121"/>
      <c r="T175" s="57">
        <v>0</v>
      </c>
      <c r="U175" s="6">
        <v>0</v>
      </c>
      <c r="V175" s="152"/>
      <c r="Z175" s="16">
        <f t="shared" si="84"/>
        <v>1</v>
      </c>
      <c r="AA175" s="16">
        <f t="shared" si="85"/>
        <v>1</v>
      </c>
      <c r="AB175" s="38">
        <f t="shared" si="86"/>
        <v>1</v>
      </c>
      <c r="AC175" s="38">
        <f t="shared" si="87"/>
        <v>1</v>
      </c>
    </row>
    <row r="176" spans="1:30" ht="15.75" hidden="1" customHeight="1" x14ac:dyDescent="0.25">
      <c r="A176" s="16">
        <v>173</v>
      </c>
      <c r="B176" s="31" t="s">
        <v>266</v>
      </c>
      <c r="C176" s="31" t="s">
        <v>297</v>
      </c>
      <c r="D176" s="31" t="s">
        <v>16</v>
      </c>
      <c r="E176" s="26" t="s">
        <v>309</v>
      </c>
      <c r="F176" s="16">
        <v>12</v>
      </c>
      <c r="G176" s="16" t="s">
        <v>310</v>
      </c>
      <c r="H176" s="16">
        <v>1</v>
      </c>
      <c r="I176" s="21">
        <v>1</v>
      </c>
      <c r="J176" s="37"/>
      <c r="K176" s="16">
        <v>1</v>
      </c>
      <c r="L176" s="21">
        <v>1</v>
      </c>
      <c r="M176" s="34" t="s">
        <v>435</v>
      </c>
      <c r="N176" s="16">
        <v>0</v>
      </c>
      <c r="O176" s="21">
        <v>1</v>
      </c>
      <c r="P176" s="35"/>
      <c r="Q176" s="16">
        <v>1</v>
      </c>
      <c r="R176" s="16">
        <v>1</v>
      </c>
      <c r="S176" s="121"/>
      <c r="T176" s="57">
        <v>0</v>
      </c>
      <c r="U176" s="6">
        <v>1</v>
      </c>
      <c r="V176" s="152"/>
      <c r="Z176" s="16">
        <f t="shared" si="84"/>
        <v>3</v>
      </c>
      <c r="AA176" s="16">
        <f t="shared" si="85"/>
        <v>5</v>
      </c>
      <c r="AB176" s="42">
        <f t="shared" ref="AB176:AB177" si="88">+Z176/AA176</f>
        <v>0.6</v>
      </c>
      <c r="AC176" s="42">
        <f t="shared" ref="AC176:AC177" si="89">+Z176/F176</f>
        <v>0.25</v>
      </c>
    </row>
    <row r="177" spans="1:29" ht="15.75" hidden="1" customHeight="1" x14ac:dyDescent="0.25">
      <c r="A177" s="16">
        <v>174</v>
      </c>
      <c r="B177" s="31" t="s">
        <v>266</v>
      </c>
      <c r="C177" s="31" t="s">
        <v>297</v>
      </c>
      <c r="D177" s="31" t="s">
        <v>16</v>
      </c>
      <c r="E177" s="17" t="s">
        <v>311</v>
      </c>
      <c r="F177" s="16">
        <v>1</v>
      </c>
      <c r="G177" s="16" t="s">
        <v>310</v>
      </c>
      <c r="H177" s="21">
        <v>0</v>
      </c>
      <c r="I177" s="21">
        <v>0</v>
      </c>
      <c r="J177" s="33" t="s">
        <v>26</v>
      </c>
      <c r="K177" s="21">
        <v>0</v>
      </c>
      <c r="L177" s="21">
        <v>0</v>
      </c>
      <c r="M177" s="20" t="s">
        <v>26</v>
      </c>
      <c r="N177" s="21">
        <v>0</v>
      </c>
      <c r="O177" s="21">
        <v>0</v>
      </c>
      <c r="P177" s="33" t="s">
        <v>26</v>
      </c>
      <c r="Q177" s="16">
        <v>0</v>
      </c>
      <c r="R177" s="16">
        <v>0</v>
      </c>
      <c r="S177" s="121"/>
      <c r="T177" s="57">
        <v>0</v>
      </c>
      <c r="U177" s="6">
        <v>0</v>
      </c>
      <c r="V177" s="152"/>
      <c r="Z177" s="16">
        <f t="shared" si="84"/>
        <v>0</v>
      </c>
      <c r="AA177" s="16">
        <f t="shared" si="85"/>
        <v>0</v>
      </c>
      <c r="AB177" s="42" t="e">
        <f t="shared" si="88"/>
        <v>#DIV/0!</v>
      </c>
      <c r="AC177" s="42">
        <f t="shared" si="89"/>
        <v>0</v>
      </c>
    </row>
    <row r="178" spans="1:29" ht="15.75" hidden="1" customHeight="1" x14ac:dyDescent="0.25">
      <c r="A178" s="16">
        <v>175</v>
      </c>
      <c r="B178" s="31" t="s">
        <v>266</v>
      </c>
      <c r="C178" s="31" t="s">
        <v>297</v>
      </c>
      <c r="D178" s="31" t="s">
        <v>16</v>
      </c>
      <c r="E178" s="17" t="s">
        <v>312</v>
      </c>
      <c r="F178" s="18">
        <v>1</v>
      </c>
      <c r="G178" s="16" t="s">
        <v>18</v>
      </c>
      <c r="H178" s="16">
        <v>0</v>
      </c>
      <c r="I178" s="16">
        <v>0</v>
      </c>
      <c r="J178" s="37"/>
      <c r="K178" s="16">
        <v>0</v>
      </c>
      <c r="L178" s="16">
        <v>0</v>
      </c>
      <c r="M178" s="34"/>
      <c r="N178" s="16">
        <v>0</v>
      </c>
      <c r="O178" s="16">
        <v>0</v>
      </c>
      <c r="P178" s="35"/>
      <c r="Q178" s="16">
        <v>0</v>
      </c>
      <c r="R178" s="16">
        <v>0</v>
      </c>
      <c r="S178" s="121"/>
      <c r="T178" s="57">
        <v>0</v>
      </c>
      <c r="U178" s="6">
        <v>0</v>
      </c>
      <c r="V178" s="152"/>
      <c r="Z178" s="16">
        <f t="shared" ref="Z178:Z182" si="90">H178+K178+N178+Q178+T178+W178</f>
        <v>0</v>
      </c>
      <c r="AA178" s="16">
        <f t="shared" ref="AA178:AA182" si="91">I178+L178+O178+R178+U178+X178</f>
        <v>0</v>
      </c>
      <c r="AB178" s="38" t="e">
        <f t="shared" ref="AB178:AB179" si="92">Z178/AA178</f>
        <v>#DIV/0!</v>
      </c>
      <c r="AC178" s="38" t="e">
        <f t="shared" ref="AC178:AC179" si="93">+AB178/F178</f>
        <v>#DIV/0!</v>
      </c>
    </row>
    <row r="179" spans="1:29" ht="15.75" hidden="1" customHeight="1" x14ac:dyDescent="0.25">
      <c r="A179" s="16">
        <v>176</v>
      </c>
      <c r="B179" s="31" t="s">
        <v>266</v>
      </c>
      <c r="C179" s="31" t="s">
        <v>297</v>
      </c>
      <c r="D179" s="31" t="s">
        <v>16</v>
      </c>
      <c r="E179" s="17" t="s">
        <v>313</v>
      </c>
      <c r="F179" s="18">
        <v>1</v>
      </c>
      <c r="G179" s="16" t="s">
        <v>18</v>
      </c>
      <c r="H179" s="16">
        <v>0</v>
      </c>
      <c r="I179" s="16">
        <v>0</v>
      </c>
      <c r="J179" s="37"/>
      <c r="K179" s="16">
        <v>0</v>
      </c>
      <c r="L179" s="16">
        <v>0</v>
      </c>
      <c r="M179" s="34"/>
      <c r="N179" s="16">
        <v>0</v>
      </c>
      <c r="O179" s="16">
        <v>0</v>
      </c>
      <c r="P179" s="35"/>
      <c r="Q179" s="16">
        <v>0</v>
      </c>
      <c r="R179" s="16">
        <v>0</v>
      </c>
      <c r="S179" s="121"/>
      <c r="T179" s="57">
        <v>0</v>
      </c>
      <c r="U179" s="6">
        <v>0</v>
      </c>
      <c r="V179" s="152"/>
      <c r="Z179" s="16">
        <f t="shared" si="90"/>
        <v>0</v>
      </c>
      <c r="AA179" s="16">
        <f t="shared" si="91"/>
        <v>0</v>
      </c>
      <c r="AB179" s="38" t="e">
        <f t="shared" si="92"/>
        <v>#DIV/0!</v>
      </c>
      <c r="AC179" s="38" t="e">
        <f t="shared" si="93"/>
        <v>#DIV/0!</v>
      </c>
    </row>
    <row r="180" spans="1:29" ht="15.75" hidden="1" customHeight="1" x14ac:dyDescent="0.25">
      <c r="A180" s="16">
        <v>177</v>
      </c>
      <c r="B180" s="31" t="s">
        <v>266</v>
      </c>
      <c r="C180" s="31" t="s">
        <v>297</v>
      </c>
      <c r="D180" s="31" t="s">
        <v>16</v>
      </c>
      <c r="E180" s="17" t="s">
        <v>314</v>
      </c>
      <c r="F180" s="16">
        <v>1</v>
      </c>
      <c r="G180" s="16" t="s">
        <v>315</v>
      </c>
      <c r="H180" s="21">
        <v>0</v>
      </c>
      <c r="I180" s="21">
        <v>0</v>
      </c>
      <c r="J180" s="33" t="s">
        <v>26</v>
      </c>
      <c r="K180" s="21">
        <v>0</v>
      </c>
      <c r="L180" s="21">
        <v>0</v>
      </c>
      <c r="M180" s="20" t="s">
        <v>26</v>
      </c>
      <c r="N180" s="21">
        <v>0</v>
      </c>
      <c r="O180" s="21">
        <v>0</v>
      </c>
      <c r="P180" s="33" t="s">
        <v>26</v>
      </c>
      <c r="Q180" s="16">
        <v>0</v>
      </c>
      <c r="R180" s="16">
        <v>0</v>
      </c>
      <c r="S180" s="121"/>
      <c r="T180" s="57">
        <v>0</v>
      </c>
      <c r="U180" s="6">
        <v>0</v>
      </c>
      <c r="V180" s="152"/>
      <c r="Z180" s="16">
        <f t="shared" si="90"/>
        <v>0</v>
      </c>
      <c r="AA180" s="16">
        <f t="shared" si="91"/>
        <v>0</v>
      </c>
      <c r="AB180" s="42" t="e">
        <f t="shared" ref="AB180:AB182" si="94">+Z180/AA180</f>
        <v>#DIV/0!</v>
      </c>
      <c r="AC180" s="42">
        <f t="shared" ref="AC180:AC182" si="95">+Z180/F180</f>
        <v>0</v>
      </c>
    </row>
    <row r="181" spans="1:29" ht="15.75" hidden="1" customHeight="1" x14ac:dyDescent="0.25">
      <c r="A181" s="16">
        <v>178</v>
      </c>
      <c r="B181" s="31" t="s">
        <v>266</v>
      </c>
      <c r="C181" s="31" t="s">
        <v>297</v>
      </c>
      <c r="D181" s="31" t="s">
        <v>16</v>
      </c>
      <c r="E181" s="17" t="s">
        <v>316</v>
      </c>
      <c r="F181" s="16">
        <v>5</v>
      </c>
      <c r="G181" s="16" t="s">
        <v>317</v>
      </c>
      <c r="H181" s="21">
        <v>0</v>
      </c>
      <c r="I181" s="21">
        <v>0</v>
      </c>
      <c r="J181" s="33" t="s">
        <v>26</v>
      </c>
      <c r="K181" s="16">
        <v>0</v>
      </c>
      <c r="L181" s="21">
        <v>1</v>
      </c>
      <c r="M181" s="34"/>
      <c r="N181" s="21">
        <v>3</v>
      </c>
      <c r="O181" s="21">
        <v>0</v>
      </c>
      <c r="P181" s="33"/>
      <c r="Q181" s="16">
        <v>1</v>
      </c>
      <c r="R181" s="16">
        <v>1</v>
      </c>
      <c r="S181" s="121"/>
      <c r="T181" s="57">
        <v>2</v>
      </c>
      <c r="U181" s="6">
        <v>0</v>
      </c>
      <c r="V181" s="105" t="s">
        <v>3628</v>
      </c>
      <c r="Z181" s="16">
        <f t="shared" si="90"/>
        <v>6</v>
      </c>
      <c r="AA181" s="16">
        <f t="shared" si="91"/>
        <v>2</v>
      </c>
      <c r="AB181" s="174">
        <f t="shared" si="94"/>
        <v>3</v>
      </c>
      <c r="AC181" s="42">
        <f t="shared" si="95"/>
        <v>1.2</v>
      </c>
    </row>
    <row r="182" spans="1:29" ht="15.75" hidden="1" customHeight="1" x14ac:dyDescent="0.25">
      <c r="A182" s="16">
        <v>179</v>
      </c>
      <c r="B182" s="31" t="s">
        <v>266</v>
      </c>
      <c r="C182" s="31" t="s">
        <v>297</v>
      </c>
      <c r="D182" s="31" t="s">
        <v>16</v>
      </c>
      <c r="E182" s="176" t="s">
        <v>318</v>
      </c>
      <c r="F182" s="16">
        <v>25</v>
      </c>
      <c r="G182" s="16" t="s">
        <v>319</v>
      </c>
      <c r="H182" s="16">
        <v>1</v>
      </c>
      <c r="I182" s="21">
        <v>1</v>
      </c>
      <c r="J182" s="37"/>
      <c r="K182" s="16">
        <v>2</v>
      </c>
      <c r="L182" s="21">
        <v>3</v>
      </c>
      <c r="M182" s="34" t="s">
        <v>403</v>
      </c>
      <c r="N182" s="16">
        <v>0</v>
      </c>
      <c r="O182" s="21">
        <v>3</v>
      </c>
      <c r="P182" s="35"/>
      <c r="Q182" s="16">
        <v>2</v>
      </c>
      <c r="R182" s="16">
        <v>2</v>
      </c>
      <c r="S182" s="121"/>
      <c r="T182" s="57">
        <v>3</v>
      </c>
      <c r="U182" s="6">
        <v>3</v>
      </c>
      <c r="V182" s="105" t="s">
        <v>3629</v>
      </c>
      <c r="Z182" s="16">
        <f t="shared" si="90"/>
        <v>8</v>
      </c>
      <c r="AA182" s="16">
        <f t="shared" si="91"/>
        <v>12</v>
      </c>
      <c r="AB182" s="42">
        <f t="shared" si="94"/>
        <v>0.66666666666666663</v>
      </c>
      <c r="AC182" s="42">
        <f t="shared" si="95"/>
        <v>0.32</v>
      </c>
    </row>
    <row r="183" spans="1:29" ht="15.75" hidden="1" customHeight="1" x14ac:dyDescent="0.25">
      <c r="A183" s="16">
        <v>180</v>
      </c>
      <c r="B183" s="31" t="s">
        <v>266</v>
      </c>
      <c r="C183" s="31" t="s">
        <v>297</v>
      </c>
      <c r="D183" s="31" t="s">
        <v>16</v>
      </c>
      <c r="E183" s="26" t="s">
        <v>320</v>
      </c>
      <c r="F183" s="18">
        <v>1</v>
      </c>
      <c r="G183" s="16" t="s">
        <v>18</v>
      </c>
      <c r="H183" s="16">
        <v>21</v>
      </c>
      <c r="I183" s="16">
        <v>21</v>
      </c>
      <c r="J183" s="37"/>
      <c r="K183" s="16">
        <v>27</v>
      </c>
      <c r="L183" s="16">
        <v>27</v>
      </c>
      <c r="M183" s="34" t="s">
        <v>416</v>
      </c>
      <c r="N183" s="16">
        <v>34</v>
      </c>
      <c r="O183" s="16">
        <v>34</v>
      </c>
      <c r="P183" s="35"/>
      <c r="Q183" s="16">
        <v>18</v>
      </c>
      <c r="R183" s="16">
        <v>18</v>
      </c>
      <c r="S183" s="121"/>
      <c r="T183" s="57">
        <v>64</v>
      </c>
      <c r="U183" s="6">
        <v>64</v>
      </c>
      <c r="V183" s="105" t="s">
        <v>3630</v>
      </c>
      <c r="Z183" s="16">
        <f>H183+K183+N183+Q183+T183+W183</f>
        <v>164</v>
      </c>
      <c r="AA183" s="16">
        <f>I183+L183+O183+R183+U183+X183</f>
        <v>164</v>
      </c>
      <c r="AB183" s="38">
        <f>Z183/AA183</f>
        <v>1</v>
      </c>
      <c r="AC183" s="38">
        <f>+AB183/F183</f>
        <v>1</v>
      </c>
    </row>
    <row r="184" spans="1:29" ht="15.75" hidden="1" customHeight="1" x14ac:dyDescent="0.25">
      <c r="A184" s="16">
        <v>181</v>
      </c>
      <c r="B184" s="31" t="s">
        <v>266</v>
      </c>
      <c r="C184" s="31" t="s">
        <v>297</v>
      </c>
      <c r="D184" s="31" t="s">
        <v>16</v>
      </c>
      <c r="E184" s="26" t="s">
        <v>321</v>
      </c>
      <c r="F184" s="16">
        <v>80</v>
      </c>
      <c r="G184" s="16" t="s">
        <v>322</v>
      </c>
      <c r="H184" s="16">
        <v>4</v>
      </c>
      <c r="I184" s="21">
        <v>6</v>
      </c>
      <c r="J184" s="37"/>
      <c r="K184" s="16">
        <v>11</v>
      </c>
      <c r="L184" s="21">
        <v>6</v>
      </c>
      <c r="M184" s="34" t="s">
        <v>404</v>
      </c>
      <c r="N184" s="16">
        <v>19</v>
      </c>
      <c r="O184" s="21">
        <v>7</v>
      </c>
      <c r="P184" s="35"/>
      <c r="Q184" s="16">
        <v>11</v>
      </c>
      <c r="R184" s="16">
        <v>7</v>
      </c>
      <c r="S184" s="121"/>
      <c r="T184" s="57">
        <v>8</v>
      </c>
      <c r="U184" s="6">
        <v>7</v>
      </c>
      <c r="V184" s="105" t="s">
        <v>3631</v>
      </c>
      <c r="Z184" s="16">
        <f>H184+K184+N184+Q184+T184+W184</f>
        <v>53</v>
      </c>
      <c r="AA184" s="16">
        <f>I184+L184+O184+R184+U184+X184</f>
        <v>33</v>
      </c>
      <c r="AB184" s="174">
        <f>+Z184/AA184</f>
        <v>1.606060606060606</v>
      </c>
      <c r="AC184" s="42">
        <f>+Z184/F184</f>
        <v>0.66249999999999998</v>
      </c>
    </row>
    <row r="185" spans="1:29" ht="15.75" hidden="1" customHeight="1" x14ac:dyDescent="0.25">
      <c r="A185" s="16">
        <v>182</v>
      </c>
      <c r="B185" s="31" t="s">
        <v>266</v>
      </c>
      <c r="C185" s="31" t="s">
        <v>297</v>
      </c>
      <c r="D185" s="31" t="s">
        <v>16</v>
      </c>
      <c r="E185" s="26" t="s">
        <v>323</v>
      </c>
      <c r="F185" s="18">
        <v>1</v>
      </c>
      <c r="G185" s="16" t="s">
        <v>18</v>
      </c>
      <c r="H185" s="16">
        <v>4</v>
      </c>
      <c r="I185" s="16">
        <v>4</v>
      </c>
      <c r="J185" s="37"/>
      <c r="K185" s="16">
        <v>5</v>
      </c>
      <c r="L185" s="16">
        <v>5</v>
      </c>
      <c r="M185" s="34" t="s">
        <v>421</v>
      </c>
      <c r="N185" s="16">
        <v>3</v>
      </c>
      <c r="O185" s="16">
        <v>3</v>
      </c>
      <c r="P185" s="35"/>
      <c r="Q185" s="16">
        <v>7</v>
      </c>
      <c r="R185" s="16">
        <v>7</v>
      </c>
      <c r="S185" s="121"/>
      <c r="T185" s="57">
        <v>38</v>
      </c>
      <c r="U185" s="6">
        <v>38</v>
      </c>
      <c r="V185" s="105" t="s">
        <v>3632</v>
      </c>
      <c r="Z185" s="16">
        <f t="shared" ref="Z185:Z205" si="96">H185+K185+N185+Q185+T185+W185</f>
        <v>57</v>
      </c>
      <c r="AA185" s="16">
        <f t="shared" ref="AA185:AA205" si="97">I185+L185+O185+R185+U185+X185</f>
        <v>57</v>
      </c>
      <c r="AB185" s="38">
        <f t="shared" ref="AB185:AB200" si="98">Z185/AA185</f>
        <v>1</v>
      </c>
      <c r="AC185" s="38">
        <f t="shared" ref="AC185:AC200" si="99">+AB185/F185</f>
        <v>1</v>
      </c>
    </row>
    <row r="186" spans="1:29" ht="15.75" hidden="1" customHeight="1" x14ac:dyDescent="0.25">
      <c r="A186" s="16">
        <v>183</v>
      </c>
      <c r="B186" s="31" t="s">
        <v>266</v>
      </c>
      <c r="C186" s="31" t="s">
        <v>297</v>
      </c>
      <c r="D186" s="31" t="s">
        <v>16</v>
      </c>
      <c r="E186" s="26" t="s">
        <v>324</v>
      </c>
      <c r="F186" s="18">
        <v>1</v>
      </c>
      <c r="G186" s="16" t="s">
        <v>18</v>
      </c>
      <c r="H186" s="16">
        <v>12</v>
      </c>
      <c r="I186" s="16">
        <v>12</v>
      </c>
      <c r="J186" s="37"/>
      <c r="K186" s="16">
        <v>17</v>
      </c>
      <c r="L186" s="16">
        <v>17</v>
      </c>
      <c r="M186" s="34" t="s">
        <v>427</v>
      </c>
      <c r="N186" s="16">
        <v>39</v>
      </c>
      <c r="O186" s="16">
        <v>39</v>
      </c>
      <c r="P186" s="35"/>
      <c r="Q186" s="16">
        <v>31</v>
      </c>
      <c r="R186" s="16">
        <v>31</v>
      </c>
      <c r="S186" s="121"/>
      <c r="T186" s="57">
        <v>9</v>
      </c>
      <c r="U186" s="6">
        <v>9</v>
      </c>
      <c r="V186" s="105" t="s">
        <v>3633</v>
      </c>
      <c r="Z186" s="16">
        <f t="shared" si="96"/>
        <v>108</v>
      </c>
      <c r="AA186" s="16">
        <f t="shared" si="97"/>
        <v>108</v>
      </c>
      <c r="AB186" s="38">
        <f t="shared" si="98"/>
        <v>1</v>
      </c>
      <c r="AC186" s="38">
        <f t="shared" si="99"/>
        <v>1</v>
      </c>
    </row>
    <row r="187" spans="1:29" ht="15.75" hidden="1" customHeight="1" x14ac:dyDescent="0.25">
      <c r="A187" s="16">
        <v>184</v>
      </c>
      <c r="B187" s="31" t="s">
        <v>266</v>
      </c>
      <c r="C187" s="31" t="s">
        <v>297</v>
      </c>
      <c r="D187" s="31" t="s">
        <v>16</v>
      </c>
      <c r="E187" s="26" t="s">
        <v>325</v>
      </c>
      <c r="F187" s="18">
        <v>1</v>
      </c>
      <c r="G187" s="16" t="s">
        <v>18</v>
      </c>
      <c r="H187" s="16">
        <v>38</v>
      </c>
      <c r="I187" s="16">
        <v>38</v>
      </c>
      <c r="J187" s="37"/>
      <c r="K187" s="16">
        <v>32</v>
      </c>
      <c r="L187" s="16">
        <v>32</v>
      </c>
      <c r="M187" s="34" t="s">
        <v>398</v>
      </c>
      <c r="N187" s="16">
        <v>35</v>
      </c>
      <c r="O187" s="16">
        <v>35</v>
      </c>
      <c r="P187" s="35"/>
      <c r="Q187" s="16">
        <v>3</v>
      </c>
      <c r="R187" s="16">
        <v>3</v>
      </c>
      <c r="S187" s="121"/>
      <c r="T187" s="57">
        <v>3</v>
      </c>
      <c r="U187" s="6">
        <v>3</v>
      </c>
      <c r="V187" s="105" t="s">
        <v>3634</v>
      </c>
      <c r="Z187" s="16">
        <f t="shared" si="96"/>
        <v>111</v>
      </c>
      <c r="AA187" s="16">
        <f t="shared" si="97"/>
        <v>111</v>
      </c>
      <c r="AB187" s="38">
        <f t="shared" si="98"/>
        <v>1</v>
      </c>
      <c r="AC187" s="38">
        <f t="shared" si="99"/>
        <v>1</v>
      </c>
    </row>
    <row r="188" spans="1:29" ht="15.75" hidden="1" customHeight="1" x14ac:dyDescent="0.25">
      <c r="A188" s="16">
        <v>185</v>
      </c>
      <c r="B188" s="31" t="s">
        <v>266</v>
      </c>
      <c r="C188" s="31" t="s">
        <v>297</v>
      </c>
      <c r="D188" s="31" t="s">
        <v>16</v>
      </c>
      <c r="E188" s="26" t="s">
        <v>326</v>
      </c>
      <c r="F188" s="18">
        <v>1</v>
      </c>
      <c r="G188" s="16" t="s">
        <v>18</v>
      </c>
      <c r="H188" s="16">
        <v>11</v>
      </c>
      <c r="I188" s="16">
        <v>11</v>
      </c>
      <c r="J188" s="37"/>
      <c r="K188" s="16">
        <v>4</v>
      </c>
      <c r="L188" s="16">
        <v>4</v>
      </c>
      <c r="M188" s="34" t="s">
        <v>433</v>
      </c>
      <c r="N188" s="16">
        <v>5</v>
      </c>
      <c r="O188" s="16">
        <v>5</v>
      </c>
      <c r="P188" s="35"/>
      <c r="Q188" s="16">
        <v>3</v>
      </c>
      <c r="R188" s="16">
        <v>3</v>
      </c>
      <c r="S188" s="121"/>
      <c r="T188" s="57">
        <v>2</v>
      </c>
      <c r="U188" s="6">
        <v>2</v>
      </c>
      <c r="V188" s="105" t="s">
        <v>3635</v>
      </c>
      <c r="Z188" s="16">
        <f t="shared" si="96"/>
        <v>25</v>
      </c>
      <c r="AA188" s="16">
        <f t="shared" si="97"/>
        <v>25</v>
      </c>
      <c r="AB188" s="38">
        <f t="shared" si="98"/>
        <v>1</v>
      </c>
      <c r="AC188" s="38">
        <f t="shared" si="99"/>
        <v>1</v>
      </c>
    </row>
    <row r="189" spans="1:29" ht="15.75" hidden="1" customHeight="1" x14ac:dyDescent="0.25">
      <c r="A189" s="16">
        <v>186</v>
      </c>
      <c r="B189" s="31" t="s">
        <v>266</v>
      </c>
      <c r="C189" s="31" t="s">
        <v>327</v>
      </c>
      <c r="D189" s="31" t="s">
        <v>16</v>
      </c>
      <c r="E189" s="26" t="s">
        <v>328</v>
      </c>
      <c r="F189" s="18">
        <v>1</v>
      </c>
      <c r="G189" s="16" t="s">
        <v>18</v>
      </c>
      <c r="H189" s="16">
        <v>53</v>
      </c>
      <c r="I189" s="16">
        <v>53</v>
      </c>
      <c r="J189" s="37"/>
      <c r="K189" s="16">
        <v>76</v>
      </c>
      <c r="L189" s="16">
        <v>76</v>
      </c>
      <c r="M189" s="34" t="s">
        <v>396</v>
      </c>
      <c r="N189" s="16">
        <v>48</v>
      </c>
      <c r="O189" s="16">
        <v>48</v>
      </c>
      <c r="P189" s="35"/>
      <c r="Q189" s="16">
        <v>24</v>
      </c>
      <c r="R189" s="16">
        <v>24</v>
      </c>
      <c r="S189" s="121"/>
      <c r="T189" s="57">
        <v>33</v>
      </c>
      <c r="U189" s="6">
        <v>33</v>
      </c>
      <c r="V189" s="105" t="s">
        <v>3636</v>
      </c>
      <c r="Z189" s="16">
        <f t="shared" si="96"/>
        <v>234</v>
      </c>
      <c r="AA189" s="16">
        <f t="shared" si="97"/>
        <v>234</v>
      </c>
      <c r="AB189" s="38">
        <f t="shared" si="98"/>
        <v>1</v>
      </c>
      <c r="AC189" s="38">
        <f t="shared" si="99"/>
        <v>1</v>
      </c>
    </row>
    <row r="190" spans="1:29" ht="15.75" hidden="1" customHeight="1" x14ac:dyDescent="0.25">
      <c r="A190" s="16">
        <v>187</v>
      </c>
      <c r="B190" s="31" t="s">
        <v>266</v>
      </c>
      <c r="C190" s="31" t="s">
        <v>327</v>
      </c>
      <c r="D190" s="31" t="s">
        <v>16</v>
      </c>
      <c r="E190" s="26" t="s">
        <v>329</v>
      </c>
      <c r="F190" s="18">
        <v>1</v>
      </c>
      <c r="G190" s="16" t="s">
        <v>18</v>
      </c>
      <c r="H190" s="16">
        <v>304</v>
      </c>
      <c r="I190" s="16">
        <v>304</v>
      </c>
      <c r="J190" s="37"/>
      <c r="K190" s="16">
        <v>322</v>
      </c>
      <c r="L190" s="16">
        <v>322</v>
      </c>
      <c r="M190" s="34" t="s">
        <v>394</v>
      </c>
      <c r="N190" s="16">
        <v>219</v>
      </c>
      <c r="O190" s="16">
        <v>219</v>
      </c>
      <c r="P190" s="35"/>
      <c r="Q190" s="16">
        <v>232</v>
      </c>
      <c r="R190" s="16">
        <v>232</v>
      </c>
      <c r="S190" s="121"/>
      <c r="T190" s="57">
        <v>271</v>
      </c>
      <c r="U190" s="6">
        <v>271</v>
      </c>
      <c r="V190" s="105" t="s">
        <v>3637</v>
      </c>
      <c r="Z190" s="16">
        <f t="shared" si="96"/>
        <v>1348</v>
      </c>
      <c r="AA190" s="16">
        <f t="shared" si="97"/>
        <v>1348</v>
      </c>
      <c r="AB190" s="38">
        <f t="shared" si="98"/>
        <v>1</v>
      </c>
      <c r="AC190" s="38">
        <f t="shared" si="99"/>
        <v>1</v>
      </c>
    </row>
    <row r="191" spans="1:29" ht="15.75" hidden="1" customHeight="1" x14ac:dyDescent="0.25">
      <c r="A191" s="16">
        <v>188</v>
      </c>
      <c r="B191" s="31" t="s">
        <v>266</v>
      </c>
      <c r="C191" s="31" t="s">
        <v>327</v>
      </c>
      <c r="D191" s="31" t="s">
        <v>16</v>
      </c>
      <c r="E191" s="26" t="s">
        <v>330</v>
      </c>
      <c r="F191" s="18">
        <v>1</v>
      </c>
      <c r="G191" s="16" t="s">
        <v>18</v>
      </c>
      <c r="H191" s="16">
        <v>7</v>
      </c>
      <c r="I191" s="16">
        <v>7</v>
      </c>
      <c r="J191" s="37"/>
      <c r="K191" s="16">
        <v>37</v>
      </c>
      <c r="L191" s="16">
        <v>37</v>
      </c>
      <c r="M191" s="34" t="s">
        <v>392</v>
      </c>
      <c r="N191" s="16">
        <v>15</v>
      </c>
      <c r="O191" s="16">
        <v>15</v>
      </c>
      <c r="P191" s="35"/>
      <c r="Q191" s="16">
        <v>14</v>
      </c>
      <c r="R191" s="16">
        <v>14</v>
      </c>
      <c r="S191" s="121"/>
      <c r="T191" s="57">
        <v>8</v>
      </c>
      <c r="U191" s="6">
        <v>8</v>
      </c>
      <c r="V191" s="105" t="s">
        <v>3638</v>
      </c>
      <c r="Z191" s="16">
        <f t="shared" si="96"/>
        <v>81</v>
      </c>
      <c r="AA191" s="16">
        <f t="shared" si="97"/>
        <v>81</v>
      </c>
      <c r="AB191" s="38">
        <f t="shared" si="98"/>
        <v>1</v>
      </c>
      <c r="AC191" s="38">
        <f t="shared" si="99"/>
        <v>1</v>
      </c>
    </row>
    <row r="192" spans="1:29" ht="15.75" hidden="1" customHeight="1" x14ac:dyDescent="0.25">
      <c r="A192" s="16">
        <v>189</v>
      </c>
      <c r="B192" s="31" t="s">
        <v>266</v>
      </c>
      <c r="C192" s="31" t="s">
        <v>327</v>
      </c>
      <c r="D192" s="31" t="s">
        <v>16</v>
      </c>
      <c r="E192" s="26" t="s">
        <v>331</v>
      </c>
      <c r="F192" s="18">
        <v>1</v>
      </c>
      <c r="G192" s="16" t="s">
        <v>18</v>
      </c>
      <c r="H192" s="16">
        <v>48</v>
      </c>
      <c r="I192" s="16">
        <v>48</v>
      </c>
      <c r="J192" s="37"/>
      <c r="K192" s="16">
        <v>87</v>
      </c>
      <c r="L192" s="16">
        <v>87</v>
      </c>
      <c r="M192" s="34" t="s">
        <v>389</v>
      </c>
      <c r="N192" s="16">
        <v>109</v>
      </c>
      <c r="O192" s="16">
        <v>109</v>
      </c>
      <c r="P192" s="35"/>
      <c r="Q192" s="16">
        <v>104</v>
      </c>
      <c r="R192" s="16">
        <v>104</v>
      </c>
      <c r="S192" s="121"/>
      <c r="T192" s="57">
        <v>128</v>
      </c>
      <c r="U192" s="6">
        <v>128</v>
      </c>
      <c r="V192" s="105" t="s">
        <v>3639</v>
      </c>
      <c r="Z192" s="16">
        <f t="shared" si="96"/>
        <v>476</v>
      </c>
      <c r="AA192" s="16">
        <f t="shared" si="97"/>
        <v>476</v>
      </c>
      <c r="AB192" s="38">
        <f t="shared" si="98"/>
        <v>1</v>
      </c>
      <c r="AC192" s="38">
        <f t="shared" si="99"/>
        <v>1</v>
      </c>
    </row>
    <row r="193" spans="1:29" ht="15.75" hidden="1" customHeight="1" x14ac:dyDescent="0.25">
      <c r="A193" s="16">
        <v>190</v>
      </c>
      <c r="B193" s="31" t="s">
        <v>266</v>
      </c>
      <c r="C193" s="31" t="s">
        <v>327</v>
      </c>
      <c r="D193" s="31" t="s">
        <v>16</v>
      </c>
      <c r="E193" s="26" t="s">
        <v>332</v>
      </c>
      <c r="F193" s="18">
        <v>1</v>
      </c>
      <c r="G193" s="16" t="s">
        <v>18</v>
      </c>
      <c r="H193" s="16">
        <v>11</v>
      </c>
      <c r="I193" s="16">
        <v>11</v>
      </c>
      <c r="J193" s="37"/>
      <c r="K193" s="16">
        <v>19</v>
      </c>
      <c r="L193" s="16">
        <v>19</v>
      </c>
      <c r="M193" s="34" t="s">
        <v>391</v>
      </c>
      <c r="N193" s="16">
        <v>14</v>
      </c>
      <c r="O193" s="16">
        <v>14</v>
      </c>
      <c r="P193" s="35"/>
      <c r="Q193" s="16">
        <v>3</v>
      </c>
      <c r="R193" s="16">
        <v>3</v>
      </c>
      <c r="S193" s="121"/>
      <c r="T193" s="57">
        <v>11</v>
      </c>
      <c r="U193" s="6">
        <v>11</v>
      </c>
      <c r="V193" s="105" t="s">
        <v>3640</v>
      </c>
      <c r="Z193" s="16">
        <f t="shared" si="96"/>
        <v>58</v>
      </c>
      <c r="AA193" s="16">
        <f t="shared" si="97"/>
        <v>58</v>
      </c>
      <c r="AB193" s="38">
        <f t="shared" si="98"/>
        <v>1</v>
      </c>
      <c r="AC193" s="38">
        <f t="shared" si="99"/>
        <v>1</v>
      </c>
    </row>
    <row r="194" spans="1:29" ht="15.75" hidden="1" customHeight="1" x14ac:dyDescent="0.25">
      <c r="A194" s="16">
        <v>191</v>
      </c>
      <c r="B194" s="31" t="s">
        <v>266</v>
      </c>
      <c r="C194" s="31" t="s">
        <v>327</v>
      </c>
      <c r="D194" s="31" t="s">
        <v>16</v>
      </c>
      <c r="E194" s="26" t="s">
        <v>333</v>
      </c>
      <c r="F194" s="18">
        <v>1</v>
      </c>
      <c r="G194" s="16" t="s">
        <v>18</v>
      </c>
      <c r="H194" s="16">
        <v>59</v>
      </c>
      <c r="I194" s="16">
        <v>59</v>
      </c>
      <c r="J194" s="37"/>
      <c r="K194" s="16">
        <v>45</v>
      </c>
      <c r="L194" s="16">
        <v>45</v>
      </c>
      <c r="M194" s="34" t="s">
        <v>431</v>
      </c>
      <c r="N194" s="16">
        <v>34</v>
      </c>
      <c r="O194" s="16">
        <v>34</v>
      </c>
      <c r="P194" s="35"/>
      <c r="Q194" s="16">
        <v>39</v>
      </c>
      <c r="R194" s="16">
        <v>39</v>
      </c>
      <c r="S194" s="121"/>
      <c r="T194" s="57">
        <v>93</v>
      </c>
      <c r="U194" s="6">
        <v>93</v>
      </c>
      <c r="V194" s="105" t="s">
        <v>3641</v>
      </c>
      <c r="Z194" s="16">
        <f t="shared" si="96"/>
        <v>270</v>
      </c>
      <c r="AA194" s="16">
        <f t="shared" si="97"/>
        <v>270</v>
      </c>
      <c r="AB194" s="38">
        <f t="shared" si="98"/>
        <v>1</v>
      </c>
      <c r="AC194" s="38">
        <f t="shared" si="99"/>
        <v>1</v>
      </c>
    </row>
    <row r="195" spans="1:29" ht="15.75" hidden="1" customHeight="1" x14ac:dyDescent="0.25">
      <c r="A195" s="16">
        <v>192</v>
      </c>
      <c r="B195" s="31" t="s">
        <v>266</v>
      </c>
      <c r="C195" s="31" t="s">
        <v>327</v>
      </c>
      <c r="D195" s="31" t="s">
        <v>16</v>
      </c>
      <c r="E195" s="26" t="s">
        <v>334</v>
      </c>
      <c r="F195" s="18">
        <v>1</v>
      </c>
      <c r="G195" s="16" t="s">
        <v>18</v>
      </c>
      <c r="H195" s="16">
        <v>134</v>
      </c>
      <c r="I195" s="16">
        <v>134</v>
      </c>
      <c r="J195" s="37"/>
      <c r="K195" s="16">
        <v>199</v>
      </c>
      <c r="L195" s="16">
        <v>199</v>
      </c>
      <c r="M195" s="34" t="s">
        <v>395</v>
      </c>
      <c r="N195" s="16">
        <v>274</v>
      </c>
      <c r="O195" s="16">
        <v>274</v>
      </c>
      <c r="P195" s="35"/>
      <c r="Q195" s="16">
        <v>224</v>
      </c>
      <c r="R195" s="16">
        <v>224</v>
      </c>
      <c r="S195" s="121"/>
      <c r="T195" s="57">
        <v>276</v>
      </c>
      <c r="U195" s="6">
        <v>276</v>
      </c>
      <c r="V195" s="105" t="s">
        <v>3642</v>
      </c>
      <c r="Z195" s="16">
        <f t="shared" si="96"/>
        <v>1107</v>
      </c>
      <c r="AA195" s="16">
        <f t="shared" si="97"/>
        <v>1107</v>
      </c>
      <c r="AB195" s="38">
        <f t="shared" si="98"/>
        <v>1</v>
      </c>
      <c r="AC195" s="38">
        <f t="shared" si="99"/>
        <v>1</v>
      </c>
    </row>
    <row r="196" spans="1:29" ht="15.75" hidden="1" customHeight="1" x14ac:dyDescent="0.25">
      <c r="A196" s="16">
        <v>193</v>
      </c>
      <c r="B196" s="31" t="s">
        <v>266</v>
      </c>
      <c r="C196" s="31" t="s">
        <v>327</v>
      </c>
      <c r="D196" s="31" t="s">
        <v>16</v>
      </c>
      <c r="E196" s="26" t="s">
        <v>335</v>
      </c>
      <c r="F196" s="18">
        <v>1</v>
      </c>
      <c r="G196" s="16" t="s">
        <v>18</v>
      </c>
      <c r="H196" s="16">
        <v>151</v>
      </c>
      <c r="I196" s="16">
        <v>151</v>
      </c>
      <c r="J196" s="37"/>
      <c r="K196" s="16">
        <v>305</v>
      </c>
      <c r="L196" s="16">
        <v>305</v>
      </c>
      <c r="M196" s="34" t="s">
        <v>393</v>
      </c>
      <c r="N196" s="16">
        <v>391</v>
      </c>
      <c r="O196" s="16">
        <v>391</v>
      </c>
      <c r="P196" s="35"/>
      <c r="Q196" s="16">
        <v>290</v>
      </c>
      <c r="R196" s="16">
        <v>290</v>
      </c>
      <c r="S196" s="121"/>
      <c r="T196" s="57">
        <v>544</v>
      </c>
      <c r="U196" s="6">
        <v>544</v>
      </c>
      <c r="V196" s="105" t="s">
        <v>3643</v>
      </c>
      <c r="Z196" s="16">
        <f t="shared" si="96"/>
        <v>1681</v>
      </c>
      <c r="AA196" s="16">
        <f t="shared" si="97"/>
        <v>1681</v>
      </c>
      <c r="AB196" s="38">
        <f t="shared" si="98"/>
        <v>1</v>
      </c>
      <c r="AC196" s="38">
        <f t="shared" si="99"/>
        <v>1</v>
      </c>
    </row>
    <row r="197" spans="1:29" ht="15.75" hidden="1" customHeight="1" x14ac:dyDescent="0.25">
      <c r="A197" s="16">
        <v>194</v>
      </c>
      <c r="B197" s="31" t="s">
        <v>266</v>
      </c>
      <c r="C197" s="31" t="s">
        <v>327</v>
      </c>
      <c r="D197" s="31" t="s">
        <v>16</v>
      </c>
      <c r="E197" s="26" t="s">
        <v>336</v>
      </c>
      <c r="F197" s="18">
        <v>1</v>
      </c>
      <c r="G197" s="16" t="s">
        <v>18</v>
      </c>
      <c r="H197" s="16">
        <v>179</v>
      </c>
      <c r="I197" s="16">
        <v>179</v>
      </c>
      <c r="J197" s="37"/>
      <c r="K197" s="16">
        <v>230</v>
      </c>
      <c r="L197" s="16">
        <v>230</v>
      </c>
      <c r="M197" s="34" t="s">
        <v>397</v>
      </c>
      <c r="N197" s="16">
        <v>262</v>
      </c>
      <c r="O197" s="16">
        <v>262</v>
      </c>
      <c r="P197" s="35"/>
      <c r="Q197" s="16">
        <v>160</v>
      </c>
      <c r="R197" s="16">
        <v>160</v>
      </c>
      <c r="S197" s="121"/>
      <c r="T197" s="57">
        <v>344</v>
      </c>
      <c r="U197" s="6">
        <v>344</v>
      </c>
      <c r="V197" s="105" t="s">
        <v>3644</v>
      </c>
      <c r="Z197" s="16">
        <f t="shared" si="96"/>
        <v>1175</v>
      </c>
      <c r="AA197" s="16">
        <f t="shared" si="97"/>
        <v>1175</v>
      </c>
      <c r="AB197" s="38">
        <f t="shared" si="98"/>
        <v>1</v>
      </c>
      <c r="AC197" s="38">
        <f t="shared" si="99"/>
        <v>1</v>
      </c>
    </row>
    <row r="198" spans="1:29" ht="15.75" hidden="1" customHeight="1" x14ac:dyDescent="0.25">
      <c r="A198" s="16">
        <v>195</v>
      </c>
      <c r="B198" s="31" t="s">
        <v>266</v>
      </c>
      <c r="C198" s="31" t="s">
        <v>327</v>
      </c>
      <c r="D198" s="31" t="s">
        <v>16</v>
      </c>
      <c r="E198" s="26" t="s">
        <v>337</v>
      </c>
      <c r="F198" s="18">
        <v>1</v>
      </c>
      <c r="G198" s="16" t="s">
        <v>18</v>
      </c>
      <c r="H198" s="16">
        <v>8</v>
      </c>
      <c r="I198" s="16">
        <v>8</v>
      </c>
      <c r="J198" s="37"/>
      <c r="K198" s="16">
        <v>20</v>
      </c>
      <c r="L198" s="16">
        <v>20</v>
      </c>
      <c r="M198" s="34" t="s">
        <v>420</v>
      </c>
      <c r="N198" s="16">
        <v>18</v>
      </c>
      <c r="O198" s="16">
        <v>18</v>
      </c>
      <c r="P198" s="35"/>
      <c r="Q198" s="16">
        <v>20</v>
      </c>
      <c r="R198" s="16">
        <v>20</v>
      </c>
      <c r="S198" s="121"/>
      <c r="T198" s="57">
        <v>22</v>
      </c>
      <c r="U198" s="6">
        <v>22</v>
      </c>
      <c r="V198" s="105" t="s">
        <v>3645</v>
      </c>
      <c r="Z198" s="16">
        <f t="shared" si="96"/>
        <v>88</v>
      </c>
      <c r="AA198" s="16">
        <f t="shared" si="97"/>
        <v>88</v>
      </c>
      <c r="AB198" s="38">
        <f t="shared" si="98"/>
        <v>1</v>
      </c>
      <c r="AC198" s="38">
        <f t="shared" si="99"/>
        <v>1</v>
      </c>
    </row>
    <row r="199" spans="1:29" ht="15.75" hidden="1" customHeight="1" x14ac:dyDescent="0.25">
      <c r="A199" s="16">
        <v>196</v>
      </c>
      <c r="B199" s="31" t="s">
        <v>266</v>
      </c>
      <c r="C199" s="31" t="s">
        <v>327</v>
      </c>
      <c r="D199" s="31" t="s">
        <v>16</v>
      </c>
      <c r="E199" s="17" t="s">
        <v>338</v>
      </c>
      <c r="F199" s="18">
        <v>1</v>
      </c>
      <c r="G199" s="16" t="s">
        <v>18</v>
      </c>
      <c r="H199" s="16">
        <v>0</v>
      </c>
      <c r="I199" s="16">
        <v>0</v>
      </c>
      <c r="J199" s="37"/>
      <c r="K199" s="16">
        <v>0</v>
      </c>
      <c r="L199" s="16">
        <v>0</v>
      </c>
      <c r="M199" s="34"/>
      <c r="N199" s="16">
        <v>0</v>
      </c>
      <c r="O199" s="16">
        <v>0</v>
      </c>
      <c r="P199" s="35"/>
      <c r="Q199" s="16">
        <v>0</v>
      </c>
      <c r="R199" s="16">
        <v>0</v>
      </c>
      <c r="S199" s="121"/>
      <c r="T199" s="57">
        <v>0</v>
      </c>
      <c r="U199" s="6">
        <v>0</v>
      </c>
      <c r="V199" s="152"/>
      <c r="Z199" s="16">
        <f t="shared" si="96"/>
        <v>0</v>
      </c>
      <c r="AA199" s="16">
        <f t="shared" si="97"/>
        <v>0</v>
      </c>
      <c r="AB199" s="38" t="e">
        <f t="shared" si="98"/>
        <v>#DIV/0!</v>
      </c>
      <c r="AC199" s="38" t="e">
        <f t="shared" si="99"/>
        <v>#DIV/0!</v>
      </c>
    </row>
    <row r="200" spans="1:29" ht="15.75" hidden="1" customHeight="1" x14ac:dyDescent="0.25">
      <c r="A200" s="16">
        <v>197</v>
      </c>
      <c r="B200" s="31" t="s">
        <v>266</v>
      </c>
      <c r="C200" s="31" t="s">
        <v>327</v>
      </c>
      <c r="D200" s="31" t="s">
        <v>16</v>
      </c>
      <c r="E200" s="26" t="s">
        <v>339</v>
      </c>
      <c r="F200" s="18">
        <v>1</v>
      </c>
      <c r="G200" s="16" t="s">
        <v>18</v>
      </c>
      <c r="H200" s="16">
        <v>1</v>
      </c>
      <c r="I200" s="16">
        <v>1</v>
      </c>
      <c r="J200" s="37"/>
      <c r="K200" s="16">
        <v>1</v>
      </c>
      <c r="L200" s="16">
        <v>1</v>
      </c>
      <c r="M200" s="34" t="s">
        <v>429</v>
      </c>
      <c r="N200" s="16">
        <v>0</v>
      </c>
      <c r="O200" s="16">
        <v>0</v>
      </c>
      <c r="P200" s="35"/>
      <c r="Q200" s="16">
        <v>0</v>
      </c>
      <c r="R200" s="16">
        <v>0</v>
      </c>
      <c r="S200" s="121"/>
      <c r="T200" s="57">
        <v>0</v>
      </c>
      <c r="U200" s="6">
        <v>0</v>
      </c>
      <c r="V200" s="152"/>
      <c r="Z200" s="16">
        <f t="shared" si="96"/>
        <v>2</v>
      </c>
      <c r="AA200" s="16">
        <f t="shared" si="97"/>
        <v>2</v>
      </c>
      <c r="AB200" s="38">
        <f t="shared" si="98"/>
        <v>1</v>
      </c>
      <c r="AC200" s="38">
        <f t="shared" si="99"/>
        <v>1</v>
      </c>
    </row>
    <row r="201" spans="1:29" ht="15.75" hidden="1" customHeight="1" x14ac:dyDescent="0.25">
      <c r="A201" s="16">
        <v>198</v>
      </c>
      <c r="B201" s="31" t="s">
        <v>266</v>
      </c>
      <c r="C201" s="31" t="s">
        <v>340</v>
      </c>
      <c r="D201" s="31" t="s">
        <v>16</v>
      </c>
      <c r="E201" s="361" t="s">
        <v>341</v>
      </c>
      <c r="F201" s="16">
        <v>12</v>
      </c>
      <c r="G201" s="16" t="s">
        <v>103</v>
      </c>
      <c r="H201" s="16">
        <v>1</v>
      </c>
      <c r="I201" s="21">
        <v>1</v>
      </c>
      <c r="J201" s="37"/>
      <c r="K201" s="16">
        <v>1</v>
      </c>
      <c r="L201" s="21">
        <v>1</v>
      </c>
      <c r="M201" s="34"/>
      <c r="N201" s="16">
        <v>1</v>
      </c>
      <c r="O201" s="21">
        <v>1</v>
      </c>
      <c r="P201" s="35"/>
      <c r="Q201" s="16">
        <v>1</v>
      </c>
      <c r="R201" s="16">
        <v>1</v>
      </c>
      <c r="S201" s="119" t="s">
        <v>3394</v>
      </c>
      <c r="T201" s="57">
        <v>1</v>
      </c>
      <c r="U201" s="6">
        <v>1</v>
      </c>
      <c r="V201" s="152"/>
      <c r="Z201" s="16">
        <f t="shared" si="96"/>
        <v>5</v>
      </c>
      <c r="AA201" s="16">
        <f t="shared" si="97"/>
        <v>5</v>
      </c>
      <c r="AB201" s="42">
        <f t="shared" ref="AB201:AB205" si="100">+Z201/AA201</f>
        <v>1</v>
      </c>
      <c r="AC201" s="42">
        <f t="shared" ref="AC201:AC205" si="101">+Z201/F201</f>
        <v>0.41666666666666669</v>
      </c>
    </row>
    <row r="202" spans="1:29" ht="15.75" hidden="1" customHeight="1" x14ac:dyDescent="0.25">
      <c r="A202" s="16">
        <v>199</v>
      </c>
      <c r="B202" s="31" t="s">
        <v>266</v>
      </c>
      <c r="C202" s="31" t="s">
        <v>340</v>
      </c>
      <c r="D202" s="31" t="s">
        <v>16</v>
      </c>
      <c r="E202" s="361" t="s">
        <v>342</v>
      </c>
      <c r="F202" s="16">
        <v>120</v>
      </c>
      <c r="G202" s="16" t="s">
        <v>109</v>
      </c>
      <c r="H202" s="36">
        <v>12</v>
      </c>
      <c r="I202" s="21">
        <v>10</v>
      </c>
      <c r="J202" s="37"/>
      <c r="K202" s="16">
        <v>12</v>
      </c>
      <c r="L202" s="21">
        <v>10</v>
      </c>
      <c r="M202" s="34"/>
      <c r="O202" s="21">
        <v>10</v>
      </c>
      <c r="P202" s="35"/>
      <c r="Q202" s="59"/>
      <c r="R202" s="59"/>
      <c r="S202" s="120" t="s">
        <v>3395</v>
      </c>
      <c r="T202" s="57">
        <v>8</v>
      </c>
      <c r="U202" s="6">
        <v>8</v>
      </c>
      <c r="V202" s="152"/>
      <c r="Z202" s="16">
        <f t="shared" si="96"/>
        <v>32</v>
      </c>
      <c r="AA202" s="16">
        <f t="shared" si="97"/>
        <v>38</v>
      </c>
      <c r="AB202" s="42">
        <f t="shared" si="100"/>
        <v>0.84210526315789469</v>
      </c>
      <c r="AC202" s="42">
        <f t="shared" si="101"/>
        <v>0.26666666666666666</v>
      </c>
    </row>
    <row r="203" spans="1:29" ht="15.75" hidden="1" customHeight="1" x14ac:dyDescent="0.25">
      <c r="A203" s="16">
        <v>200</v>
      </c>
      <c r="B203" s="31" t="s">
        <v>266</v>
      </c>
      <c r="C203" s="31" t="s">
        <v>340</v>
      </c>
      <c r="D203" s="31" t="s">
        <v>16</v>
      </c>
      <c r="E203" s="361" t="s">
        <v>343</v>
      </c>
      <c r="F203" s="16">
        <v>120</v>
      </c>
      <c r="G203" s="16" t="s">
        <v>344</v>
      </c>
      <c r="H203" s="36">
        <v>12</v>
      </c>
      <c r="I203" s="21">
        <v>10</v>
      </c>
      <c r="J203" s="37"/>
      <c r="K203" s="16">
        <v>12</v>
      </c>
      <c r="L203" s="21">
        <v>10</v>
      </c>
      <c r="M203" s="34" t="s">
        <v>418</v>
      </c>
      <c r="O203" s="21">
        <v>10</v>
      </c>
      <c r="P203" s="35"/>
      <c r="Q203" s="16">
        <v>11</v>
      </c>
      <c r="R203" s="16">
        <v>11</v>
      </c>
      <c r="S203" s="119" t="s">
        <v>3396</v>
      </c>
      <c r="T203" s="57">
        <v>12</v>
      </c>
      <c r="U203" s="6">
        <v>12</v>
      </c>
      <c r="V203" s="152"/>
      <c r="Z203" s="16">
        <f t="shared" si="96"/>
        <v>47</v>
      </c>
      <c r="AA203" s="16">
        <f t="shared" si="97"/>
        <v>53</v>
      </c>
      <c r="AB203" s="42">
        <f t="shared" si="100"/>
        <v>0.8867924528301887</v>
      </c>
      <c r="AC203" s="42">
        <f t="shared" si="101"/>
        <v>0.39166666666666666</v>
      </c>
    </row>
    <row r="204" spans="1:29" ht="15.75" hidden="1" customHeight="1" x14ac:dyDescent="0.25">
      <c r="A204" s="16">
        <v>201</v>
      </c>
      <c r="B204" s="31" t="s">
        <v>266</v>
      </c>
      <c r="C204" s="31" t="s">
        <v>340</v>
      </c>
      <c r="D204" s="31" t="s">
        <v>16</v>
      </c>
      <c r="E204" s="361" t="s">
        <v>345</v>
      </c>
      <c r="F204" s="16">
        <v>3</v>
      </c>
      <c r="G204" s="16" t="s">
        <v>109</v>
      </c>
      <c r="H204" s="21">
        <v>3</v>
      </c>
      <c r="I204" s="21">
        <v>3</v>
      </c>
      <c r="J204" s="37"/>
      <c r="K204" s="21">
        <v>0</v>
      </c>
      <c r="L204" s="21">
        <v>0</v>
      </c>
      <c r="M204" s="33" t="s">
        <v>26</v>
      </c>
      <c r="N204" s="21">
        <v>0</v>
      </c>
      <c r="O204" s="21">
        <v>0</v>
      </c>
      <c r="P204" s="33" t="s">
        <v>26</v>
      </c>
      <c r="Q204" s="16">
        <v>1</v>
      </c>
      <c r="R204" s="16">
        <v>1</v>
      </c>
      <c r="S204" s="120" t="s">
        <v>3397</v>
      </c>
      <c r="T204" s="57">
        <v>0</v>
      </c>
      <c r="U204" s="6">
        <v>0</v>
      </c>
      <c r="V204" s="152"/>
      <c r="Z204" s="16">
        <f t="shared" si="96"/>
        <v>4</v>
      </c>
      <c r="AA204" s="16">
        <f t="shared" si="97"/>
        <v>4</v>
      </c>
      <c r="AB204" s="42">
        <f t="shared" si="100"/>
        <v>1</v>
      </c>
      <c r="AC204" s="42">
        <f t="shared" si="101"/>
        <v>1.3333333333333333</v>
      </c>
    </row>
    <row r="205" spans="1:29" ht="15.75" hidden="1" customHeight="1" x14ac:dyDescent="0.25">
      <c r="A205" s="16">
        <v>202</v>
      </c>
      <c r="B205" s="31" t="s">
        <v>266</v>
      </c>
      <c r="C205" s="31" t="s">
        <v>340</v>
      </c>
      <c r="D205" s="31" t="s">
        <v>16</v>
      </c>
      <c r="E205" s="361" t="s">
        <v>82</v>
      </c>
      <c r="F205" s="16">
        <v>12</v>
      </c>
      <c r="G205" s="16" t="s">
        <v>83</v>
      </c>
      <c r="H205" s="16">
        <v>1</v>
      </c>
      <c r="I205" s="21">
        <v>1</v>
      </c>
      <c r="J205" s="37"/>
      <c r="K205" s="16">
        <v>1</v>
      </c>
      <c r="L205" s="21">
        <v>1</v>
      </c>
      <c r="M205" s="34" t="s">
        <v>405</v>
      </c>
      <c r="N205" s="36">
        <v>0</v>
      </c>
      <c r="O205" s="21">
        <v>1</v>
      </c>
      <c r="P205" s="35"/>
      <c r="Q205" s="16">
        <v>1</v>
      </c>
      <c r="R205" s="16">
        <v>1</v>
      </c>
      <c r="S205" s="119" t="s">
        <v>3398</v>
      </c>
      <c r="T205" s="57">
        <v>18</v>
      </c>
      <c r="U205" s="6">
        <v>23</v>
      </c>
      <c r="V205" s="152"/>
      <c r="Z205" s="16">
        <f t="shared" si="96"/>
        <v>21</v>
      </c>
      <c r="AA205" s="16">
        <f t="shared" si="97"/>
        <v>27</v>
      </c>
      <c r="AB205" s="42">
        <f t="shared" si="100"/>
        <v>0.77777777777777779</v>
      </c>
      <c r="AC205" s="42">
        <f t="shared" si="101"/>
        <v>1.75</v>
      </c>
    </row>
    <row r="206" spans="1:29" ht="15.75" hidden="1" customHeight="1" x14ac:dyDescent="0.25">
      <c r="A206" s="16">
        <v>203</v>
      </c>
      <c r="B206" s="31" t="s">
        <v>266</v>
      </c>
      <c r="C206" s="31" t="s">
        <v>340</v>
      </c>
      <c r="D206" s="31" t="s">
        <v>16</v>
      </c>
      <c r="E206" s="361" t="s">
        <v>346</v>
      </c>
      <c r="F206" s="18">
        <v>1</v>
      </c>
      <c r="G206" s="16" t="s">
        <v>18</v>
      </c>
      <c r="H206" s="16">
        <v>19</v>
      </c>
      <c r="I206" s="16">
        <v>19</v>
      </c>
      <c r="J206" s="37"/>
      <c r="K206" s="16">
        <v>13</v>
      </c>
      <c r="L206" s="16">
        <v>13</v>
      </c>
      <c r="M206" s="34" t="s">
        <v>386</v>
      </c>
      <c r="N206" s="16">
        <v>0</v>
      </c>
      <c r="O206" s="16">
        <v>0</v>
      </c>
      <c r="P206" s="35"/>
      <c r="Q206" s="16">
        <v>9</v>
      </c>
      <c r="R206" s="16">
        <v>9</v>
      </c>
      <c r="S206" s="120" t="s">
        <v>3398</v>
      </c>
      <c r="T206" s="57">
        <v>23</v>
      </c>
      <c r="U206" s="6">
        <v>23</v>
      </c>
      <c r="V206" s="152"/>
      <c r="Z206" s="16">
        <f t="shared" ref="Z206:Z214" si="102">H206+K206+N206+Q206+T206+W206</f>
        <v>64</v>
      </c>
      <c r="AA206" s="16">
        <f t="shared" ref="AA206:AA214" si="103">I206+L206+O206+R206+U206+X206</f>
        <v>64</v>
      </c>
      <c r="AB206" s="38">
        <f t="shared" ref="AB206:AB212" si="104">Z206/AA206</f>
        <v>1</v>
      </c>
      <c r="AC206" s="38">
        <f t="shared" ref="AC206:AC212" si="105">+AB206/F206</f>
        <v>1</v>
      </c>
    </row>
    <row r="207" spans="1:29" ht="15.75" hidden="1" customHeight="1" x14ac:dyDescent="0.25">
      <c r="A207" s="16">
        <v>204</v>
      </c>
      <c r="B207" s="31" t="s">
        <v>266</v>
      </c>
      <c r="C207" s="31" t="s">
        <v>347</v>
      </c>
      <c r="D207" s="31" t="s">
        <v>16</v>
      </c>
      <c r="E207" s="26" t="s">
        <v>348</v>
      </c>
      <c r="F207" s="18">
        <v>1</v>
      </c>
      <c r="G207" s="16" t="s">
        <v>18</v>
      </c>
      <c r="H207" s="16">
        <v>10</v>
      </c>
      <c r="I207" s="16">
        <v>10</v>
      </c>
      <c r="J207" s="37"/>
      <c r="K207" s="16">
        <v>6</v>
      </c>
      <c r="L207" s="16">
        <v>6</v>
      </c>
      <c r="M207" s="34" t="s">
        <v>388</v>
      </c>
      <c r="N207" s="16">
        <v>15</v>
      </c>
      <c r="O207" s="16">
        <v>15</v>
      </c>
      <c r="P207" s="35"/>
      <c r="Q207" s="16">
        <v>15</v>
      </c>
      <c r="R207" s="16">
        <v>15</v>
      </c>
      <c r="S207" s="119" t="s">
        <v>3399</v>
      </c>
      <c r="T207" s="57">
        <v>45</v>
      </c>
      <c r="U207" s="6">
        <v>45</v>
      </c>
      <c r="V207" s="105" t="s">
        <v>3646</v>
      </c>
      <c r="Z207" s="16">
        <f t="shared" si="102"/>
        <v>91</v>
      </c>
      <c r="AA207" s="16">
        <f t="shared" si="103"/>
        <v>91</v>
      </c>
      <c r="AB207" s="38">
        <f t="shared" si="104"/>
        <v>1</v>
      </c>
      <c r="AC207" s="38">
        <f t="shared" si="105"/>
        <v>1</v>
      </c>
    </row>
    <row r="208" spans="1:29" ht="15.75" hidden="1" customHeight="1" x14ac:dyDescent="0.25">
      <c r="A208" s="16">
        <v>205</v>
      </c>
      <c r="B208" s="31" t="s">
        <v>266</v>
      </c>
      <c r="C208" s="31" t="s">
        <v>347</v>
      </c>
      <c r="D208" s="31" t="s">
        <v>16</v>
      </c>
      <c r="E208" s="26" t="s">
        <v>349</v>
      </c>
      <c r="F208" s="18">
        <v>1</v>
      </c>
      <c r="G208" s="16" t="s">
        <v>18</v>
      </c>
      <c r="H208" s="16">
        <v>3107</v>
      </c>
      <c r="I208" s="16">
        <v>3107</v>
      </c>
      <c r="J208" s="37"/>
      <c r="K208" s="16">
        <v>3230</v>
      </c>
      <c r="L208" s="16">
        <v>3230</v>
      </c>
      <c r="M208" s="34" t="s">
        <v>387</v>
      </c>
      <c r="N208" s="16">
        <v>2927</v>
      </c>
      <c r="O208" s="16">
        <v>2927</v>
      </c>
      <c r="P208" s="35"/>
      <c r="Q208" s="16">
        <v>3298</v>
      </c>
      <c r="R208" s="16">
        <v>3298</v>
      </c>
      <c r="S208" s="119" t="s">
        <v>3400</v>
      </c>
      <c r="T208" s="57">
        <v>3568</v>
      </c>
      <c r="U208" s="6">
        <v>3568</v>
      </c>
      <c r="V208" s="105" t="s">
        <v>3646</v>
      </c>
      <c r="Z208" s="16">
        <f t="shared" si="102"/>
        <v>16130</v>
      </c>
      <c r="AA208" s="16">
        <f t="shared" si="103"/>
        <v>16130</v>
      </c>
      <c r="AB208" s="38">
        <f t="shared" si="104"/>
        <v>1</v>
      </c>
      <c r="AC208" s="38">
        <f t="shared" si="105"/>
        <v>1</v>
      </c>
    </row>
    <row r="209" spans="1:29" ht="15.75" hidden="1" customHeight="1" x14ac:dyDescent="0.25">
      <c r="A209" s="16">
        <v>206</v>
      </c>
      <c r="B209" s="31" t="s">
        <v>266</v>
      </c>
      <c r="C209" s="31" t="s">
        <v>347</v>
      </c>
      <c r="D209" s="31" t="s">
        <v>16</v>
      </c>
      <c r="E209" s="26" t="s">
        <v>350</v>
      </c>
      <c r="F209" s="18">
        <v>1</v>
      </c>
      <c r="G209" s="16" t="s">
        <v>18</v>
      </c>
      <c r="H209" s="16">
        <v>1393</v>
      </c>
      <c r="I209" s="16">
        <v>1393</v>
      </c>
      <c r="J209" s="37"/>
      <c r="K209" s="16">
        <v>1571</v>
      </c>
      <c r="L209" s="16">
        <v>1571</v>
      </c>
      <c r="M209" s="34" t="s">
        <v>399</v>
      </c>
      <c r="N209" s="16">
        <v>1520</v>
      </c>
      <c r="O209" s="16">
        <v>1520</v>
      </c>
      <c r="P209" s="35"/>
      <c r="Q209" s="16">
        <v>1430</v>
      </c>
      <c r="R209" s="16">
        <v>1430</v>
      </c>
      <c r="S209" s="119" t="s">
        <v>3401</v>
      </c>
      <c r="T209" s="57">
        <v>864</v>
      </c>
      <c r="U209" s="6">
        <v>864</v>
      </c>
      <c r="V209" s="105" t="s">
        <v>3646</v>
      </c>
      <c r="Z209" s="16">
        <f t="shared" si="102"/>
        <v>6778</v>
      </c>
      <c r="AA209" s="16">
        <f t="shared" si="103"/>
        <v>6778</v>
      </c>
      <c r="AB209" s="38">
        <f t="shared" si="104"/>
        <v>1</v>
      </c>
      <c r="AC209" s="38">
        <f t="shared" si="105"/>
        <v>1</v>
      </c>
    </row>
    <row r="210" spans="1:29" ht="15.75" hidden="1" customHeight="1" x14ac:dyDescent="0.25">
      <c r="A210" s="16">
        <v>207</v>
      </c>
      <c r="B210" s="31" t="s">
        <v>266</v>
      </c>
      <c r="C210" s="31" t="s">
        <v>347</v>
      </c>
      <c r="D210" s="31" t="s">
        <v>16</v>
      </c>
      <c r="E210" s="26" t="s">
        <v>351</v>
      </c>
      <c r="F210" s="18">
        <v>1</v>
      </c>
      <c r="G210" s="16" t="s">
        <v>18</v>
      </c>
      <c r="H210" s="16">
        <v>94</v>
      </c>
      <c r="I210" s="16">
        <v>94</v>
      </c>
      <c r="J210" s="37"/>
      <c r="K210" s="16">
        <v>239</v>
      </c>
      <c r="L210" s="16">
        <v>239</v>
      </c>
      <c r="M210" s="34" t="s">
        <v>402</v>
      </c>
      <c r="N210" s="16">
        <v>108</v>
      </c>
      <c r="O210" s="16">
        <v>108</v>
      </c>
      <c r="P210" s="35"/>
      <c r="Q210" s="16">
        <v>75</v>
      </c>
      <c r="R210" s="16">
        <v>75</v>
      </c>
      <c r="S210" s="119" t="s">
        <v>3402</v>
      </c>
      <c r="T210" s="57">
        <v>86</v>
      </c>
      <c r="U210" s="6">
        <v>86</v>
      </c>
      <c r="V210" s="105" t="s">
        <v>3646</v>
      </c>
      <c r="Z210" s="16">
        <f t="shared" si="102"/>
        <v>602</v>
      </c>
      <c r="AA210" s="16">
        <f t="shared" si="103"/>
        <v>602</v>
      </c>
      <c r="AB210" s="38">
        <f t="shared" si="104"/>
        <v>1</v>
      </c>
      <c r="AC210" s="38">
        <f t="shared" si="105"/>
        <v>1</v>
      </c>
    </row>
    <row r="211" spans="1:29" ht="15.75" hidden="1" customHeight="1" x14ac:dyDescent="0.25">
      <c r="A211" s="16">
        <v>208</v>
      </c>
      <c r="B211" s="31" t="s">
        <v>266</v>
      </c>
      <c r="C211" s="31" t="s">
        <v>347</v>
      </c>
      <c r="D211" s="31" t="s">
        <v>16</v>
      </c>
      <c r="E211" s="26" t="s">
        <v>352</v>
      </c>
      <c r="F211" s="18">
        <v>1</v>
      </c>
      <c r="G211" s="16" t="s">
        <v>18</v>
      </c>
      <c r="H211" s="16">
        <v>52</v>
      </c>
      <c r="I211" s="16">
        <v>52</v>
      </c>
      <c r="J211" s="37"/>
      <c r="K211" s="16">
        <v>67</v>
      </c>
      <c r="L211" s="16">
        <v>67</v>
      </c>
      <c r="M211" s="34" t="s">
        <v>400</v>
      </c>
      <c r="N211" s="16">
        <v>79</v>
      </c>
      <c r="O211" s="16">
        <v>79</v>
      </c>
      <c r="P211" s="35"/>
      <c r="Q211" s="16">
        <v>28</v>
      </c>
      <c r="R211" s="16">
        <v>28</v>
      </c>
      <c r="S211" s="119" t="s">
        <v>3403</v>
      </c>
      <c r="T211" s="57">
        <v>35</v>
      </c>
      <c r="U211" s="6">
        <v>35</v>
      </c>
      <c r="V211" s="105" t="s">
        <v>3646</v>
      </c>
      <c r="Z211" s="16">
        <f t="shared" si="102"/>
        <v>261</v>
      </c>
      <c r="AA211" s="16">
        <f t="shared" si="103"/>
        <v>261</v>
      </c>
      <c r="AB211" s="38">
        <f t="shared" si="104"/>
        <v>1</v>
      </c>
      <c r="AC211" s="38">
        <f t="shared" si="105"/>
        <v>1</v>
      </c>
    </row>
    <row r="212" spans="1:29" ht="15.75" hidden="1" customHeight="1" x14ac:dyDescent="0.25">
      <c r="A212" s="16">
        <v>209</v>
      </c>
      <c r="B212" s="31" t="s">
        <v>266</v>
      </c>
      <c r="C212" s="31" t="s">
        <v>347</v>
      </c>
      <c r="D212" s="31" t="s">
        <v>16</v>
      </c>
      <c r="E212" s="361" t="s">
        <v>353</v>
      </c>
      <c r="F212" s="18">
        <v>1</v>
      </c>
      <c r="G212" s="16" t="s">
        <v>18</v>
      </c>
      <c r="H212" s="16">
        <v>497</v>
      </c>
      <c r="I212" s="16">
        <v>497</v>
      </c>
      <c r="J212" s="37"/>
      <c r="K212" s="16">
        <v>217</v>
      </c>
      <c r="L212" s="16">
        <v>217</v>
      </c>
      <c r="M212" s="34"/>
      <c r="N212" s="16">
        <v>223</v>
      </c>
      <c r="O212" s="16">
        <v>223</v>
      </c>
      <c r="P212" s="35"/>
      <c r="Q212" s="16">
        <v>322</v>
      </c>
      <c r="R212" s="16">
        <v>322</v>
      </c>
      <c r="S212" s="119" t="s">
        <v>3404</v>
      </c>
      <c r="T212" s="57">
        <v>372</v>
      </c>
      <c r="U212" s="6">
        <v>372</v>
      </c>
      <c r="V212" s="105" t="s">
        <v>3646</v>
      </c>
      <c r="Z212" s="16">
        <f t="shared" si="102"/>
        <v>1631</v>
      </c>
      <c r="AA212" s="16">
        <f t="shared" si="103"/>
        <v>1631</v>
      </c>
      <c r="AB212" s="38">
        <f t="shared" si="104"/>
        <v>1</v>
      </c>
      <c r="AC212" s="38">
        <f t="shared" si="105"/>
        <v>1</v>
      </c>
    </row>
    <row r="213" spans="1:29" ht="15.75" hidden="1" customHeight="1" x14ac:dyDescent="0.25">
      <c r="A213" s="16">
        <v>210</v>
      </c>
      <c r="B213" s="31" t="s">
        <v>266</v>
      </c>
      <c r="C213" s="31" t="s">
        <v>354</v>
      </c>
      <c r="D213" s="31" t="s">
        <v>16</v>
      </c>
      <c r="E213" s="26" t="s">
        <v>355</v>
      </c>
      <c r="F213" s="16">
        <v>1800</v>
      </c>
      <c r="G213" s="16" t="s">
        <v>356</v>
      </c>
      <c r="H213" s="36">
        <v>181</v>
      </c>
      <c r="I213" s="21">
        <v>150</v>
      </c>
      <c r="J213" s="37"/>
      <c r="K213" s="16">
        <v>171</v>
      </c>
      <c r="L213" s="21">
        <v>150</v>
      </c>
      <c r="M213" s="34" t="s">
        <v>409</v>
      </c>
      <c r="N213" s="16">
        <v>188</v>
      </c>
      <c r="O213" s="21">
        <v>150</v>
      </c>
      <c r="P213" s="35"/>
      <c r="Q213" s="16">
        <v>145</v>
      </c>
      <c r="R213" s="21">
        <v>150</v>
      </c>
      <c r="S213" s="121"/>
      <c r="T213" s="57">
        <v>162</v>
      </c>
      <c r="U213" s="21">
        <v>150</v>
      </c>
      <c r="V213" s="152"/>
      <c r="Z213" s="16">
        <f t="shared" si="102"/>
        <v>847</v>
      </c>
      <c r="AA213" s="16">
        <f t="shared" si="103"/>
        <v>750</v>
      </c>
      <c r="AB213" s="174">
        <f t="shared" ref="AB213:AB214" si="106">+Z213/AA213</f>
        <v>1.1293333333333333</v>
      </c>
      <c r="AC213" s="42">
        <f t="shared" ref="AC213:AC214" si="107">+Z213/F213</f>
        <v>0.47055555555555556</v>
      </c>
    </row>
    <row r="214" spans="1:29" ht="15.75" hidden="1" customHeight="1" x14ac:dyDescent="0.25">
      <c r="A214" s="16">
        <v>211</v>
      </c>
      <c r="B214" s="31" t="s">
        <v>266</v>
      </c>
      <c r="C214" s="31" t="s">
        <v>354</v>
      </c>
      <c r="D214" s="31" t="s">
        <v>16</v>
      </c>
      <c r="E214" s="26" t="s">
        <v>357</v>
      </c>
      <c r="F214" s="16">
        <v>48</v>
      </c>
      <c r="G214" s="16" t="s">
        <v>358</v>
      </c>
      <c r="H214" s="16">
        <v>4</v>
      </c>
      <c r="I214" s="21">
        <v>4</v>
      </c>
      <c r="J214" s="37"/>
      <c r="K214" s="16">
        <v>4</v>
      </c>
      <c r="L214" s="21">
        <v>4</v>
      </c>
      <c r="M214" s="34" t="s">
        <v>410</v>
      </c>
      <c r="N214" s="16">
        <v>4</v>
      </c>
      <c r="O214" s="21">
        <v>4</v>
      </c>
      <c r="P214" s="35"/>
      <c r="Q214" s="16">
        <v>4</v>
      </c>
      <c r="R214" s="16">
        <v>4</v>
      </c>
      <c r="S214" s="121"/>
      <c r="T214" s="57">
        <v>4</v>
      </c>
      <c r="U214" s="6">
        <v>4</v>
      </c>
      <c r="V214" s="152"/>
      <c r="Z214" s="16">
        <f t="shared" si="102"/>
        <v>20</v>
      </c>
      <c r="AA214" s="16">
        <f t="shared" si="103"/>
        <v>20</v>
      </c>
      <c r="AB214" s="42">
        <f t="shared" si="106"/>
        <v>1</v>
      </c>
      <c r="AC214" s="42">
        <f t="shared" si="107"/>
        <v>0.41666666666666669</v>
      </c>
    </row>
    <row r="215" spans="1:29" ht="15.75" hidden="1" customHeight="1" x14ac:dyDescent="0.25">
      <c r="A215" s="16">
        <v>212</v>
      </c>
      <c r="B215" s="31" t="s">
        <v>266</v>
      </c>
      <c r="C215" s="31" t="s">
        <v>354</v>
      </c>
      <c r="D215" s="31" t="s">
        <v>16</v>
      </c>
      <c r="E215" s="26" t="s">
        <v>359</v>
      </c>
      <c r="F215" s="18">
        <v>1</v>
      </c>
      <c r="G215" s="16" t="s">
        <v>18</v>
      </c>
      <c r="H215" s="16">
        <v>129</v>
      </c>
      <c r="I215" s="16">
        <v>129</v>
      </c>
      <c r="J215" s="37"/>
      <c r="K215" s="16">
        <v>271</v>
      </c>
      <c r="L215" s="16">
        <v>271</v>
      </c>
      <c r="M215" s="34" t="s">
        <v>408</v>
      </c>
      <c r="N215" s="16">
        <v>165</v>
      </c>
      <c r="O215" s="16">
        <v>165</v>
      </c>
      <c r="P215" s="35"/>
      <c r="Q215" s="16">
        <v>105</v>
      </c>
      <c r="R215" s="16">
        <v>105</v>
      </c>
      <c r="S215" s="121"/>
      <c r="T215" s="57">
        <v>211</v>
      </c>
      <c r="U215" s="6">
        <v>211</v>
      </c>
      <c r="V215" s="152"/>
      <c r="Z215" s="16">
        <f t="shared" ref="Z215:Z216" si="108">H215+K215+N215+Q215+T215+W215</f>
        <v>881</v>
      </c>
      <c r="AA215" s="16">
        <f t="shared" ref="AA215:AA216" si="109">I215+L215+O215+R215+U215+X215</f>
        <v>881</v>
      </c>
      <c r="AB215" s="38">
        <f t="shared" ref="AB215:AB216" si="110">Z215/AA215</f>
        <v>1</v>
      </c>
      <c r="AC215" s="38">
        <f t="shared" ref="AC215:AC216" si="111">+AB215/F215</f>
        <v>1</v>
      </c>
    </row>
    <row r="216" spans="1:29" ht="15.75" hidden="1" customHeight="1" x14ac:dyDescent="0.25">
      <c r="A216" s="16">
        <v>213</v>
      </c>
      <c r="B216" s="31" t="s">
        <v>266</v>
      </c>
      <c r="C216" s="31" t="s">
        <v>354</v>
      </c>
      <c r="D216" s="31" t="s">
        <v>16</v>
      </c>
      <c r="E216" s="26" t="s">
        <v>360</v>
      </c>
      <c r="F216" s="18">
        <v>1</v>
      </c>
      <c r="G216" s="16" t="s">
        <v>18</v>
      </c>
      <c r="H216" s="16">
        <v>43</v>
      </c>
      <c r="I216" s="16">
        <v>43</v>
      </c>
      <c r="J216" s="37"/>
      <c r="K216" s="16">
        <v>27</v>
      </c>
      <c r="L216" s="16">
        <v>27</v>
      </c>
      <c r="M216" s="34" t="s">
        <v>401</v>
      </c>
      <c r="N216" s="16">
        <v>15</v>
      </c>
      <c r="O216" s="16">
        <v>15</v>
      </c>
      <c r="P216" s="35"/>
      <c r="Q216" s="16">
        <v>7</v>
      </c>
      <c r="R216" s="16">
        <v>7</v>
      </c>
      <c r="S216" s="121"/>
      <c r="T216" s="57">
        <v>8</v>
      </c>
      <c r="U216" s="6">
        <v>8</v>
      </c>
      <c r="V216" s="152"/>
      <c r="Z216" s="16">
        <f t="shared" si="108"/>
        <v>100</v>
      </c>
      <c r="AA216" s="16">
        <f t="shared" si="109"/>
        <v>100</v>
      </c>
      <c r="AB216" s="38">
        <f t="shared" si="110"/>
        <v>1</v>
      </c>
      <c r="AC216" s="38">
        <f t="shared" si="111"/>
        <v>1</v>
      </c>
    </row>
    <row r="217" spans="1:29" ht="15.75" hidden="1" customHeight="1" x14ac:dyDescent="0.25">
      <c r="A217" s="16">
        <v>214</v>
      </c>
      <c r="B217" s="31" t="s">
        <v>266</v>
      </c>
      <c r="C217" s="31" t="s">
        <v>354</v>
      </c>
      <c r="D217" s="31" t="s">
        <v>16</v>
      </c>
      <c r="E217" s="17" t="s">
        <v>361</v>
      </c>
      <c r="F217" s="16">
        <v>2</v>
      </c>
      <c r="G217" s="16" t="s">
        <v>71</v>
      </c>
      <c r="H217" s="21">
        <v>0</v>
      </c>
      <c r="I217" s="21">
        <v>0</v>
      </c>
      <c r="J217" s="33" t="s">
        <v>26</v>
      </c>
      <c r="K217" s="21">
        <v>0</v>
      </c>
      <c r="L217" s="21">
        <v>0</v>
      </c>
      <c r="M217" s="33" t="s">
        <v>26</v>
      </c>
      <c r="N217" s="21">
        <v>1</v>
      </c>
      <c r="O217" s="21">
        <v>1</v>
      </c>
      <c r="P217" s="35"/>
      <c r="Q217" s="16">
        <v>0</v>
      </c>
      <c r="R217" s="16">
        <v>0</v>
      </c>
      <c r="S217" s="121"/>
      <c r="T217" s="57">
        <v>0</v>
      </c>
      <c r="U217" s="6">
        <v>0</v>
      </c>
      <c r="V217" s="152"/>
      <c r="Z217" s="16">
        <f>H217+K217+N217+Q217+T217+W217</f>
        <v>1</v>
      </c>
      <c r="AA217" s="16">
        <f>I217+L217+O217+R217+U217+X217</f>
        <v>1</v>
      </c>
      <c r="AB217" s="42">
        <f>+Z217/AA217</f>
        <v>1</v>
      </c>
      <c r="AC217" s="42">
        <f>+Z217/F217</f>
        <v>0.5</v>
      </c>
    </row>
    <row r="218" spans="1:29" ht="15.75" hidden="1" customHeight="1" x14ac:dyDescent="0.25">
      <c r="A218" s="16">
        <v>215</v>
      </c>
      <c r="B218" s="31" t="s">
        <v>266</v>
      </c>
      <c r="C218" s="31" t="s">
        <v>362</v>
      </c>
      <c r="D218" s="31" t="s">
        <v>16</v>
      </c>
      <c r="E218" s="26" t="s">
        <v>363</v>
      </c>
      <c r="F218" s="18">
        <v>1</v>
      </c>
      <c r="G218" s="16" t="s">
        <v>18</v>
      </c>
      <c r="H218" s="16">
        <v>21</v>
      </c>
      <c r="I218" s="16">
        <v>21</v>
      </c>
      <c r="J218" s="37"/>
      <c r="K218" s="16">
        <v>27</v>
      </c>
      <c r="L218" s="16">
        <v>27</v>
      </c>
      <c r="M218" s="34"/>
      <c r="N218" s="16">
        <v>24</v>
      </c>
      <c r="O218" s="16">
        <v>24</v>
      </c>
      <c r="P218" s="35"/>
      <c r="Q218" s="16">
        <v>28</v>
      </c>
      <c r="R218" s="16">
        <v>28</v>
      </c>
      <c r="S218" s="121"/>
      <c r="T218" s="57">
        <v>37</v>
      </c>
      <c r="U218" s="6">
        <v>37</v>
      </c>
      <c r="V218" s="152"/>
      <c r="Z218" s="16">
        <f t="shared" ref="Z218:Z231" si="112">H218+K218+N218+Q218+T218+W218</f>
        <v>137</v>
      </c>
      <c r="AA218" s="16">
        <f t="shared" ref="AA218:AA231" si="113">I218+L218+O218+R218+U218+X218</f>
        <v>137</v>
      </c>
      <c r="AB218" s="38">
        <f t="shared" ref="AB218:AB223" si="114">Z218/AA218</f>
        <v>1</v>
      </c>
      <c r="AC218" s="38">
        <f t="shared" ref="AC218:AC223" si="115">+AB218/F218</f>
        <v>1</v>
      </c>
    </row>
    <row r="219" spans="1:29" ht="15.75" hidden="1" customHeight="1" x14ac:dyDescent="0.25">
      <c r="A219" s="16">
        <v>216</v>
      </c>
      <c r="B219" s="31" t="s">
        <v>266</v>
      </c>
      <c r="C219" s="31" t="s">
        <v>362</v>
      </c>
      <c r="D219" s="31" t="s">
        <v>16</v>
      </c>
      <c r="E219" s="361" t="s">
        <v>364</v>
      </c>
      <c r="F219" s="18">
        <v>1</v>
      </c>
      <c r="G219" s="16" t="s">
        <v>18</v>
      </c>
      <c r="H219" s="16">
        <v>132</v>
      </c>
      <c r="I219" s="16">
        <v>132</v>
      </c>
      <c r="J219" s="37"/>
      <c r="K219" s="16">
        <v>91</v>
      </c>
      <c r="L219" s="16">
        <v>91</v>
      </c>
      <c r="M219" s="34"/>
      <c r="N219" s="16">
        <v>127</v>
      </c>
      <c r="O219" s="16">
        <v>127</v>
      </c>
      <c r="P219" s="35"/>
      <c r="Q219" s="16">
        <v>122</v>
      </c>
      <c r="R219" s="16">
        <v>122</v>
      </c>
      <c r="S219" s="121"/>
      <c r="T219" s="57">
        <v>93</v>
      </c>
      <c r="U219" s="6">
        <v>93</v>
      </c>
      <c r="V219" s="152"/>
      <c r="Z219" s="16">
        <f t="shared" si="112"/>
        <v>565</v>
      </c>
      <c r="AA219" s="16">
        <f t="shared" si="113"/>
        <v>565</v>
      </c>
      <c r="AB219" s="38">
        <f t="shared" si="114"/>
        <v>1</v>
      </c>
      <c r="AC219" s="38">
        <f t="shared" si="115"/>
        <v>1</v>
      </c>
    </row>
    <row r="220" spans="1:29" ht="15.75" hidden="1" customHeight="1" x14ac:dyDescent="0.25">
      <c r="A220" s="16">
        <v>217</v>
      </c>
      <c r="B220" s="31" t="s">
        <v>266</v>
      </c>
      <c r="C220" s="31" t="s">
        <v>362</v>
      </c>
      <c r="D220" s="31" t="s">
        <v>16</v>
      </c>
      <c r="E220" s="361" t="s">
        <v>365</v>
      </c>
      <c r="F220" s="18">
        <v>1</v>
      </c>
      <c r="G220" s="16" t="s">
        <v>18</v>
      </c>
      <c r="H220" s="16">
        <v>103</v>
      </c>
      <c r="I220" s="16">
        <v>103</v>
      </c>
      <c r="J220" s="37"/>
      <c r="K220" s="16">
        <v>130</v>
      </c>
      <c r="L220" s="16">
        <v>130</v>
      </c>
      <c r="M220" s="34"/>
      <c r="N220" s="16">
        <v>152</v>
      </c>
      <c r="O220" s="16">
        <v>152</v>
      </c>
      <c r="P220" s="35"/>
      <c r="Q220" s="16">
        <v>95</v>
      </c>
      <c r="R220" s="16">
        <v>95</v>
      </c>
      <c r="S220" s="121"/>
      <c r="T220" s="57">
        <v>73</v>
      </c>
      <c r="U220" s="6">
        <v>73</v>
      </c>
      <c r="V220" s="152"/>
      <c r="Z220" s="16">
        <f t="shared" si="112"/>
        <v>553</v>
      </c>
      <c r="AA220" s="16">
        <f t="shared" si="113"/>
        <v>553</v>
      </c>
      <c r="AB220" s="38">
        <f t="shared" si="114"/>
        <v>1</v>
      </c>
      <c r="AC220" s="38">
        <f t="shared" si="115"/>
        <v>1</v>
      </c>
    </row>
    <row r="221" spans="1:29" ht="15.75" hidden="1" customHeight="1" x14ac:dyDescent="0.25">
      <c r="A221" s="16">
        <v>218</v>
      </c>
      <c r="B221" s="31" t="s">
        <v>266</v>
      </c>
      <c r="C221" s="31" t="s">
        <v>362</v>
      </c>
      <c r="D221" s="31" t="s">
        <v>16</v>
      </c>
      <c r="E221" s="361" t="s">
        <v>366</v>
      </c>
      <c r="F221" s="18">
        <v>1</v>
      </c>
      <c r="G221" s="16" t="s">
        <v>18</v>
      </c>
      <c r="H221" s="16">
        <v>54</v>
      </c>
      <c r="I221" s="16">
        <v>54</v>
      </c>
      <c r="J221" s="37"/>
      <c r="K221" s="16">
        <v>43</v>
      </c>
      <c r="L221" s="16">
        <v>43</v>
      </c>
      <c r="M221" s="34"/>
      <c r="N221" s="16">
        <v>34</v>
      </c>
      <c r="O221" s="16">
        <v>34</v>
      </c>
      <c r="P221" s="35"/>
      <c r="Q221" s="16">
        <v>37</v>
      </c>
      <c r="R221" s="16">
        <v>37</v>
      </c>
      <c r="S221" s="121"/>
      <c r="T221" s="57">
        <v>42</v>
      </c>
      <c r="U221" s="6">
        <v>42</v>
      </c>
      <c r="V221" s="152"/>
      <c r="Z221" s="16">
        <f t="shared" si="112"/>
        <v>210</v>
      </c>
      <c r="AA221" s="16">
        <f t="shared" si="113"/>
        <v>210</v>
      </c>
      <c r="AB221" s="38">
        <f t="shared" si="114"/>
        <v>1</v>
      </c>
      <c r="AC221" s="38">
        <f t="shared" si="115"/>
        <v>1</v>
      </c>
    </row>
    <row r="222" spans="1:29" ht="15.75" hidden="1" customHeight="1" x14ac:dyDescent="0.25">
      <c r="A222" s="16">
        <v>219</v>
      </c>
      <c r="B222" s="31" t="s">
        <v>266</v>
      </c>
      <c r="C222" s="31" t="s">
        <v>362</v>
      </c>
      <c r="D222" s="31" t="s">
        <v>16</v>
      </c>
      <c r="E222" s="361" t="s">
        <v>367</v>
      </c>
      <c r="F222" s="18">
        <v>1</v>
      </c>
      <c r="G222" s="16" t="s">
        <v>18</v>
      </c>
      <c r="H222" s="16">
        <v>9</v>
      </c>
      <c r="I222" s="16">
        <v>9</v>
      </c>
      <c r="J222" s="37"/>
      <c r="K222" s="16">
        <v>155</v>
      </c>
      <c r="L222" s="16">
        <v>155</v>
      </c>
      <c r="M222" s="34"/>
      <c r="N222" s="16">
        <v>365</v>
      </c>
      <c r="O222" s="16">
        <v>365</v>
      </c>
      <c r="P222" s="35"/>
      <c r="Q222" s="16">
        <v>67</v>
      </c>
      <c r="R222" s="16">
        <v>67</v>
      </c>
      <c r="S222" s="121"/>
      <c r="T222" s="57">
        <v>4</v>
      </c>
      <c r="U222" s="6">
        <v>4</v>
      </c>
      <c r="V222" s="152"/>
      <c r="Z222" s="16">
        <f t="shared" si="112"/>
        <v>600</v>
      </c>
      <c r="AA222" s="16">
        <f t="shared" si="113"/>
        <v>600</v>
      </c>
      <c r="AB222" s="38">
        <f t="shared" si="114"/>
        <v>1</v>
      </c>
      <c r="AC222" s="38">
        <f t="shared" si="115"/>
        <v>1</v>
      </c>
    </row>
    <row r="223" spans="1:29" ht="15.75" hidden="1" customHeight="1" x14ac:dyDescent="0.25">
      <c r="A223" s="16">
        <v>220</v>
      </c>
      <c r="B223" s="31" t="s">
        <v>266</v>
      </c>
      <c r="C223" s="31" t="s">
        <v>362</v>
      </c>
      <c r="D223" s="31" t="s">
        <v>16</v>
      </c>
      <c r="E223" s="361" t="s">
        <v>368</v>
      </c>
      <c r="F223" s="18">
        <v>1</v>
      </c>
      <c r="G223" s="16" t="s">
        <v>18</v>
      </c>
      <c r="H223" s="16">
        <v>313</v>
      </c>
      <c r="I223" s="16">
        <v>313</v>
      </c>
      <c r="J223" s="37"/>
      <c r="K223" s="16">
        <v>370</v>
      </c>
      <c r="L223" s="16">
        <v>370</v>
      </c>
      <c r="M223" s="34"/>
      <c r="N223" s="16">
        <v>492</v>
      </c>
      <c r="O223" s="16">
        <v>492</v>
      </c>
      <c r="P223" s="35"/>
      <c r="Q223" s="16">
        <v>517</v>
      </c>
      <c r="R223" s="16">
        <v>517</v>
      </c>
      <c r="S223" s="121"/>
      <c r="T223" s="57">
        <v>552</v>
      </c>
      <c r="U223" s="6">
        <v>552</v>
      </c>
      <c r="V223" s="152"/>
      <c r="Z223" s="16">
        <f t="shared" si="112"/>
        <v>2244</v>
      </c>
      <c r="AA223" s="16">
        <f t="shared" si="113"/>
        <v>2244</v>
      </c>
      <c r="AB223" s="38">
        <f t="shared" si="114"/>
        <v>1</v>
      </c>
      <c r="AC223" s="38">
        <f t="shared" si="115"/>
        <v>1</v>
      </c>
    </row>
    <row r="224" spans="1:29" ht="15.75" hidden="1" customHeight="1" x14ac:dyDescent="0.25">
      <c r="A224" s="16">
        <v>221</v>
      </c>
      <c r="B224" s="31" t="s">
        <v>266</v>
      </c>
      <c r="C224" s="31" t="s">
        <v>369</v>
      </c>
      <c r="D224" s="31" t="s">
        <v>16</v>
      </c>
      <c r="E224" s="17" t="s">
        <v>370</v>
      </c>
      <c r="F224" s="16">
        <v>3</v>
      </c>
      <c r="G224" s="16" t="s">
        <v>71</v>
      </c>
      <c r="H224" s="21">
        <v>0</v>
      </c>
      <c r="I224" s="21">
        <v>0</v>
      </c>
      <c r="J224" s="33" t="s">
        <v>26</v>
      </c>
      <c r="K224" s="16">
        <v>3</v>
      </c>
      <c r="L224" s="21">
        <v>3</v>
      </c>
      <c r="M224" s="34" t="s">
        <v>412</v>
      </c>
      <c r="N224" s="21">
        <v>0</v>
      </c>
      <c r="O224" s="21">
        <v>0</v>
      </c>
      <c r="P224" s="33" t="s">
        <v>26</v>
      </c>
      <c r="Q224" s="16">
        <v>0</v>
      </c>
      <c r="R224" s="16">
        <v>0</v>
      </c>
      <c r="S224" s="121"/>
      <c r="T224" s="57">
        <v>0</v>
      </c>
      <c r="U224" s="6">
        <v>0</v>
      </c>
      <c r="V224" s="152"/>
      <c r="Z224" s="16">
        <f t="shared" si="112"/>
        <v>3</v>
      </c>
      <c r="AA224" s="16">
        <f t="shared" si="113"/>
        <v>3</v>
      </c>
      <c r="AB224" s="42">
        <f t="shared" ref="AB224:AB231" si="116">+Z224/AA224</f>
        <v>1</v>
      </c>
      <c r="AC224" s="42">
        <f t="shared" ref="AC224:AC231" si="117">+Z224/F224</f>
        <v>1</v>
      </c>
    </row>
    <row r="225" spans="1:29" ht="15.75" hidden="1" customHeight="1" x14ac:dyDescent="0.25">
      <c r="A225" s="16">
        <v>222</v>
      </c>
      <c r="B225" s="31" t="s">
        <v>266</v>
      </c>
      <c r="C225" s="31" t="s">
        <v>369</v>
      </c>
      <c r="D225" s="31" t="s">
        <v>16</v>
      </c>
      <c r="E225" s="17" t="s">
        <v>371</v>
      </c>
      <c r="F225" s="16">
        <v>3</v>
      </c>
      <c r="G225" s="16" t="s">
        <v>71</v>
      </c>
      <c r="H225" s="21">
        <v>0</v>
      </c>
      <c r="I225" s="21">
        <v>0</v>
      </c>
      <c r="J225" s="33" t="s">
        <v>26</v>
      </c>
      <c r="K225" s="21">
        <v>0</v>
      </c>
      <c r="L225" s="21">
        <v>0</v>
      </c>
      <c r="M225" s="33" t="s">
        <v>26</v>
      </c>
      <c r="N225" s="16">
        <v>1</v>
      </c>
      <c r="O225" s="21">
        <v>1</v>
      </c>
      <c r="P225" s="35"/>
      <c r="Q225" s="16">
        <v>1</v>
      </c>
      <c r="R225" s="16">
        <v>1</v>
      </c>
      <c r="S225" s="121"/>
      <c r="T225" s="57">
        <v>0</v>
      </c>
      <c r="U225" s="6">
        <v>0</v>
      </c>
      <c r="V225" s="152"/>
      <c r="Z225" s="16">
        <f t="shared" si="112"/>
        <v>2</v>
      </c>
      <c r="AA225" s="16">
        <f t="shared" si="113"/>
        <v>2</v>
      </c>
      <c r="AB225" s="42">
        <f t="shared" si="116"/>
        <v>1</v>
      </c>
      <c r="AC225" s="42">
        <f t="shared" si="117"/>
        <v>0.66666666666666663</v>
      </c>
    </row>
    <row r="226" spans="1:29" ht="15.75" hidden="1" customHeight="1" x14ac:dyDescent="0.25">
      <c r="A226" s="16">
        <v>223</v>
      </c>
      <c r="B226" s="31" t="s">
        <v>266</v>
      </c>
      <c r="C226" s="31" t="s">
        <v>369</v>
      </c>
      <c r="D226" s="31" t="s">
        <v>16</v>
      </c>
      <c r="E226" s="17" t="s">
        <v>372</v>
      </c>
      <c r="F226" s="16">
        <v>3</v>
      </c>
      <c r="G226" s="16" t="s">
        <v>71</v>
      </c>
      <c r="H226" s="21">
        <v>0</v>
      </c>
      <c r="I226" s="21">
        <v>0</v>
      </c>
      <c r="J226" s="33" t="s">
        <v>26</v>
      </c>
      <c r="K226" s="21">
        <v>0</v>
      </c>
      <c r="L226" s="21">
        <v>0</v>
      </c>
      <c r="M226" s="33" t="s">
        <v>26</v>
      </c>
      <c r="N226" s="21">
        <v>0</v>
      </c>
      <c r="O226" s="21">
        <v>0</v>
      </c>
      <c r="P226" s="33" t="s">
        <v>26</v>
      </c>
      <c r="Q226" s="16">
        <v>0</v>
      </c>
      <c r="R226" s="16">
        <v>0</v>
      </c>
      <c r="S226" s="121"/>
      <c r="T226" s="57">
        <v>1</v>
      </c>
      <c r="U226" s="6">
        <v>1</v>
      </c>
      <c r="V226" s="152"/>
      <c r="Z226" s="16">
        <f t="shared" si="112"/>
        <v>1</v>
      </c>
      <c r="AA226" s="16">
        <f t="shared" si="113"/>
        <v>1</v>
      </c>
      <c r="AB226" s="42">
        <f t="shared" si="116"/>
        <v>1</v>
      </c>
      <c r="AC226" s="42">
        <f t="shared" si="117"/>
        <v>0.33333333333333331</v>
      </c>
    </row>
    <row r="227" spans="1:29" ht="15.75" hidden="1" customHeight="1" x14ac:dyDescent="0.25">
      <c r="A227" s="16">
        <v>224</v>
      </c>
      <c r="B227" s="31" t="s">
        <v>266</v>
      </c>
      <c r="C227" s="31" t="s">
        <v>369</v>
      </c>
      <c r="D227" s="31" t="s">
        <v>16</v>
      </c>
      <c r="E227" s="17" t="s">
        <v>373</v>
      </c>
      <c r="F227" s="16">
        <v>3</v>
      </c>
      <c r="G227" s="16" t="s">
        <v>71</v>
      </c>
      <c r="H227" s="21">
        <v>0</v>
      </c>
      <c r="I227" s="21">
        <v>0</v>
      </c>
      <c r="J227" s="33" t="s">
        <v>26</v>
      </c>
      <c r="K227" s="21">
        <v>0</v>
      </c>
      <c r="L227" s="21">
        <v>0</v>
      </c>
      <c r="M227" s="33" t="s">
        <v>26</v>
      </c>
      <c r="N227" s="21">
        <v>0</v>
      </c>
      <c r="O227" s="21">
        <v>0</v>
      </c>
      <c r="P227" s="33" t="s">
        <v>26</v>
      </c>
      <c r="Q227" s="16">
        <v>0</v>
      </c>
      <c r="R227" s="16">
        <v>0</v>
      </c>
      <c r="S227" s="121"/>
      <c r="T227" s="57">
        <v>0</v>
      </c>
      <c r="U227" s="6">
        <v>0</v>
      </c>
      <c r="V227" s="152"/>
      <c r="Z227" s="16">
        <f t="shared" si="112"/>
        <v>0</v>
      </c>
      <c r="AA227" s="16">
        <f t="shared" si="113"/>
        <v>0</v>
      </c>
      <c r="AB227" s="42" t="e">
        <f t="shared" si="116"/>
        <v>#DIV/0!</v>
      </c>
      <c r="AC227" s="42">
        <f t="shared" si="117"/>
        <v>0</v>
      </c>
    </row>
    <row r="228" spans="1:29" ht="15.75" hidden="1" customHeight="1" x14ac:dyDescent="0.25">
      <c r="A228" s="16">
        <v>225</v>
      </c>
      <c r="B228" s="31" t="s">
        <v>266</v>
      </c>
      <c r="C228" s="31" t="s">
        <v>369</v>
      </c>
      <c r="D228" s="31" t="s">
        <v>16</v>
      </c>
      <c r="E228" s="17" t="s">
        <v>374</v>
      </c>
      <c r="F228" s="16">
        <v>3</v>
      </c>
      <c r="G228" s="16" t="s">
        <v>71</v>
      </c>
      <c r="H228" s="21">
        <v>0</v>
      </c>
      <c r="I228" s="21">
        <v>0</v>
      </c>
      <c r="J228" s="33" t="s">
        <v>26</v>
      </c>
      <c r="K228" s="21">
        <v>0</v>
      </c>
      <c r="L228" s="21">
        <v>0</v>
      </c>
      <c r="M228" s="33" t="s">
        <v>26</v>
      </c>
      <c r="N228" s="21">
        <v>0</v>
      </c>
      <c r="O228" s="21">
        <v>0</v>
      </c>
      <c r="P228" s="33" t="s">
        <v>26</v>
      </c>
      <c r="Q228" s="16">
        <v>0</v>
      </c>
      <c r="R228" s="16">
        <v>0</v>
      </c>
      <c r="S228" s="121"/>
      <c r="T228" s="57">
        <v>0</v>
      </c>
      <c r="U228" s="6">
        <v>0</v>
      </c>
      <c r="V228" s="152"/>
      <c r="Z228" s="16">
        <f t="shared" si="112"/>
        <v>0</v>
      </c>
      <c r="AA228" s="16">
        <f t="shared" si="113"/>
        <v>0</v>
      </c>
      <c r="AB228" s="42" t="e">
        <f t="shared" si="116"/>
        <v>#DIV/0!</v>
      </c>
      <c r="AC228" s="42">
        <f t="shared" si="117"/>
        <v>0</v>
      </c>
    </row>
    <row r="229" spans="1:29" ht="15.75" hidden="1" customHeight="1" x14ac:dyDescent="0.25">
      <c r="A229" s="16">
        <v>226</v>
      </c>
      <c r="B229" s="31" t="s">
        <v>266</v>
      </c>
      <c r="C229" s="31" t="s">
        <v>369</v>
      </c>
      <c r="D229" s="31" t="s">
        <v>16</v>
      </c>
      <c r="E229" s="17" t="s">
        <v>375</v>
      </c>
      <c r="F229" s="16">
        <v>3</v>
      </c>
      <c r="G229" s="16" t="s">
        <v>71</v>
      </c>
      <c r="H229" s="21">
        <v>0</v>
      </c>
      <c r="I229" s="21">
        <v>0</v>
      </c>
      <c r="J229" s="33" t="s">
        <v>26</v>
      </c>
      <c r="K229" s="21">
        <v>0</v>
      </c>
      <c r="L229" s="21">
        <v>0</v>
      </c>
      <c r="M229" s="33" t="s">
        <v>26</v>
      </c>
      <c r="N229" s="21">
        <v>1</v>
      </c>
      <c r="O229" s="21">
        <v>1</v>
      </c>
      <c r="P229" s="35"/>
      <c r="Q229" s="16">
        <v>1</v>
      </c>
      <c r="R229" s="16">
        <v>1</v>
      </c>
      <c r="S229" s="121"/>
      <c r="T229" s="57">
        <v>1</v>
      </c>
      <c r="U229" s="6">
        <v>1</v>
      </c>
      <c r="V229" s="152"/>
      <c r="Z229" s="16">
        <f t="shared" si="112"/>
        <v>3</v>
      </c>
      <c r="AA229" s="16">
        <f t="shared" si="113"/>
        <v>3</v>
      </c>
      <c r="AB229" s="42">
        <f t="shared" si="116"/>
        <v>1</v>
      </c>
      <c r="AC229" s="42">
        <f t="shared" si="117"/>
        <v>1</v>
      </c>
    </row>
    <row r="230" spans="1:29" ht="15.75" hidden="1" customHeight="1" x14ac:dyDescent="0.25">
      <c r="A230" s="16">
        <v>227</v>
      </c>
      <c r="B230" s="31" t="s">
        <v>266</v>
      </c>
      <c r="C230" s="31" t="s">
        <v>369</v>
      </c>
      <c r="D230" s="31" t="s">
        <v>16</v>
      </c>
      <c r="E230" s="17" t="s">
        <v>376</v>
      </c>
      <c r="F230" s="16">
        <v>3</v>
      </c>
      <c r="G230" s="16" t="s">
        <v>71</v>
      </c>
      <c r="H230" s="21">
        <v>0</v>
      </c>
      <c r="I230" s="21">
        <v>0</v>
      </c>
      <c r="J230" s="33" t="s">
        <v>26</v>
      </c>
      <c r="K230" s="21">
        <v>0</v>
      </c>
      <c r="L230" s="21">
        <v>0</v>
      </c>
      <c r="M230" s="33" t="s">
        <v>26</v>
      </c>
      <c r="N230" s="21">
        <v>0</v>
      </c>
      <c r="O230" s="21">
        <v>0</v>
      </c>
      <c r="P230" s="33" t="s">
        <v>26</v>
      </c>
      <c r="Q230" s="16">
        <v>0</v>
      </c>
      <c r="R230" s="16">
        <v>0</v>
      </c>
      <c r="S230" s="121"/>
      <c r="T230" s="57">
        <v>0</v>
      </c>
      <c r="U230" s="6">
        <v>0</v>
      </c>
      <c r="V230" s="152"/>
      <c r="Z230" s="16">
        <f t="shared" si="112"/>
        <v>0</v>
      </c>
      <c r="AA230" s="16">
        <f t="shared" si="113"/>
        <v>0</v>
      </c>
      <c r="AB230" s="42" t="e">
        <f t="shared" si="116"/>
        <v>#DIV/0!</v>
      </c>
      <c r="AC230" s="42">
        <f t="shared" si="117"/>
        <v>0</v>
      </c>
    </row>
    <row r="231" spans="1:29" ht="15.75" hidden="1" customHeight="1" x14ac:dyDescent="0.25">
      <c r="A231" s="16">
        <v>228</v>
      </c>
      <c r="B231" s="31" t="s">
        <v>266</v>
      </c>
      <c r="C231" s="31" t="s">
        <v>369</v>
      </c>
      <c r="D231" s="31" t="s">
        <v>16</v>
      </c>
      <c r="E231" s="17" t="s">
        <v>377</v>
      </c>
      <c r="F231" s="16">
        <v>3</v>
      </c>
      <c r="G231" s="16" t="s">
        <v>71</v>
      </c>
      <c r="H231" s="21">
        <v>0</v>
      </c>
      <c r="I231" s="21">
        <v>0</v>
      </c>
      <c r="J231" s="33" t="s">
        <v>26</v>
      </c>
      <c r="K231" s="21">
        <v>0</v>
      </c>
      <c r="L231" s="21">
        <v>0</v>
      </c>
      <c r="M231" s="33" t="s">
        <v>26</v>
      </c>
      <c r="N231" s="21">
        <v>0</v>
      </c>
      <c r="O231" s="21">
        <v>0</v>
      </c>
      <c r="P231" s="33" t="s">
        <v>26</v>
      </c>
      <c r="Q231" s="16">
        <v>0</v>
      </c>
      <c r="R231" s="16">
        <v>0</v>
      </c>
      <c r="S231" s="121"/>
      <c r="T231" s="57">
        <v>0</v>
      </c>
      <c r="U231" s="6">
        <v>0</v>
      </c>
      <c r="V231" s="152"/>
      <c r="Z231" s="16">
        <f t="shared" si="112"/>
        <v>0</v>
      </c>
      <c r="AA231" s="16">
        <f t="shared" si="113"/>
        <v>0</v>
      </c>
      <c r="AB231" s="42" t="e">
        <f t="shared" si="116"/>
        <v>#DIV/0!</v>
      </c>
      <c r="AC231" s="42">
        <f t="shared" si="117"/>
        <v>0</v>
      </c>
    </row>
    <row r="232" spans="1:29" ht="15.75" hidden="1" customHeight="1" x14ac:dyDescent="0.25">
      <c r="A232" s="16">
        <v>229</v>
      </c>
      <c r="B232" s="31" t="s">
        <v>266</v>
      </c>
      <c r="C232" s="31" t="s">
        <v>369</v>
      </c>
      <c r="D232" s="31" t="s">
        <v>16</v>
      </c>
      <c r="E232" s="17" t="s">
        <v>378</v>
      </c>
      <c r="F232" s="18">
        <v>1</v>
      </c>
      <c r="G232" s="16" t="s">
        <v>18</v>
      </c>
      <c r="H232" s="16">
        <v>0</v>
      </c>
      <c r="I232" s="16">
        <v>0</v>
      </c>
      <c r="J232" s="37"/>
      <c r="K232" s="16">
        <v>0</v>
      </c>
      <c r="L232" s="16">
        <v>0</v>
      </c>
      <c r="M232" s="34"/>
      <c r="N232" s="16">
        <v>0</v>
      </c>
      <c r="O232" s="16">
        <v>0</v>
      </c>
      <c r="P232" s="35"/>
      <c r="Q232" s="16">
        <v>0</v>
      </c>
      <c r="R232" s="16">
        <v>0</v>
      </c>
      <c r="S232" s="121"/>
      <c r="T232" s="57">
        <v>0</v>
      </c>
      <c r="U232" s="6">
        <v>0</v>
      </c>
      <c r="V232" s="152"/>
      <c r="Z232" s="16">
        <f t="shared" ref="Z232:Z241" si="118">H232+K232+N232+Q232+T232+W232</f>
        <v>0</v>
      </c>
      <c r="AA232" s="16">
        <f t="shared" ref="AA232:AA241" si="119">I232+L232+O232+R232+U232+X232</f>
        <v>0</v>
      </c>
      <c r="AB232" s="38" t="e">
        <f t="shared" ref="AB232:AB236" si="120">Z232/AA232</f>
        <v>#DIV/0!</v>
      </c>
      <c r="AC232" s="38" t="e">
        <f t="shared" ref="AC232:AC236" si="121">+AB232/F232</f>
        <v>#DIV/0!</v>
      </c>
    </row>
    <row r="233" spans="1:29" ht="15.75" hidden="1" customHeight="1" x14ac:dyDescent="0.25">
      <c r="A233" s="16">
        <v>230</v>
      </c>
      <c r="B233" s="31" t="s">
        <v>266</v>
      </c>
      <c r="C233" s="31" t="s">
        <v>369</v>
      </c>
      <c r="D233" s="31" t="s">
        <v>16</v>
      </c>
      <c r="E233" s="17" t="s">
        <v>379</v>
      </c>
      <c r="F233" s="18">
        <v>1</v>
      </c>
      <c r="G233" s="16" t="s">
        <v>18</v>
      </c>
      <c r="H233" s="16">
        <v>0</v>
      </c>
      <c r="I233" s="16">
        <v>0</v>
      </c>
      <c r="J233" s="37"/>
      <c r="K233" s="16">
        <v>0</v>
      </c>
      <c r="L233" s="16">
        <v>0</v>
      </c>
      <c r="M233" s="34"/>
      <c r="N233" s="16">
        <v>0</v>
      </c>
      <c r="O233" s="16">
        <v>0</v>
      </c>
      <c r="P233" s="35"/>
      <c r="Q233" s="16">
        <v>0</v>
      </c>
      <c r="R233" s="16">
        <v>0</v>
      </c>
      <c r="S233" s="121"/>
      <c r="T233" s="57">
        <v>0</v>
      </c>
      <c r="U233" s="6">
        <v>0</v>
      </c>
      <c r="V233" s="152"/>
      <c r="Z233" s="16">
        <f t="shared" si="118"/>
        <v>0</v>
      </c>
      <c r="AA233" s="16">
        <f t="shared" si="119"/>
        <v>0</v>
      </c>
      <c r="AB233" s="38" t="e">
        <f t="shared" si="120"/>
        <v>#DIV/0!</v>
      </c>
      <c r="AC233" s="38" t="e">
        <f t="shared" si="121"/>
        <v>#DIV/0!</v>
      </c>
    </row>
    <row r="234" spans="1:29" ht="15.75" hidden="1" customHeight="1" x14ac:dyDescent="0.25">
      <c r="A234" s="16">
        <v>231</v>
      </c>
      <c r="B234" s="31" t="s">
        <v>266</v>
      </c>
      <c r="C234" s="31" t="s">
        <v>380</v>
      </c>
      <c r="D234" s="31" t="s">
        <v>16</v>
      </c>
      <c r="E234" s="361" t="s">
        <v>381</v>
      </c>
      <c r="F234" s="18">
        <v>1</v>
      </c>
      <c r="G234" s="16" t="s">
        <v>18</v>
      </c>
      <c r="H234" s="16">
        <v>138</v>
      </c>
      <c r="I234" s="16">
        <v>138</v>
      </c>
      <c r="J234" s="37"/>
      <c r="K234" s="16">
        <v>145</v>
      </c>
      <c r="L234" s="16">
        <v>145</v>
      </c>
      <c r="M234" s="34" t="s">
        <v>432</v>
      </c>
      <c r="N234" s="16">
        <v>89</v>
      </c>
      <c r="O234" s="16">
        <v>89</v>
      </c>
      <c r="P234" s="35"/>
      <c r="Q234" s="16">
        <v>119</v>
      </c>
      <c r="R234" s="16">
        <v>119</v>
      </c>
      <c r="S234" s="121"/>
      <c r="T234" s="57">
        <v>133</v>
      </c>
      <c r="U234" s="6">
        <v>133</v>
      </c>
      <c r="V234" s="105" t="s">
        <v>3647</v>
      </c>
      <c r="Z234" s="16">
        <f t="shared" si="118"/>
        <v>624</v>
      </c>
      <c r="AA234" s="16">
        <f t="shared" si="119"/>
        <v>624</v>
      </c>
      <c r="AB234" s="38">
        <f t="shared" si="120"/>
        <v>1</v>
      </c>
      <c r="AC234" s="38">
        <f t="shared" si="121"/>
        <v>1</v>
      </c>
    </row>
    <row r="235" spans="1:29" ht="15.75" hidden="1" customHeight="1" x14ac:dyDescent="0.25">
      <c r="A235" s="16">
        <v>232</v>
      </c>
      <c r="B235" s="31" t="s">
        <v>266</v>
      </c>
      <c r="C235" s="31" t="s">
        <v>380</v>
      </c>
      <c r="D235" s="31" t="s">
        <v>16</v>
      </c>
      <c r="E235" s="361" t="s">
        <v>382</v>
      </c>
      <c r="F235" s="18">
        <v>1</v>
      </c>
      <c r="G235" s="16" t="s">
        <v>18</v>
      </c>
      <c r="H235" s="16">
        <v>7</v>
      </c>
      <c r="I235" s="16">
        <v>7</v>
      </c>
      <c r="J235" s="37"/>
      <c r="K235" s="16">
        <v>19</v>
      </c>
      <c r="L235" s="16">
        <v>19</v>
      </c>
      <c r="M235" s="34" t="s">
        <v>411</v>
      </c>
      <c r="N235" s="16">
        <v>7</v>
      </c>
      <c r="O235" s="16">
        <v>7</v>
      </c>
      <c r="P235" s="35"/>
      <c r="Q235" s="16">
        <v>7</v>
      </c>
      <c r="R235" s="16">
        <v>7</v>
      </c>
      <c r="S235" s="121"/>
      <c r="T235" s="57">
        <v>35</v>
      </c>
      <c r="U235" s="6">
        <v>35</v>
      </c>
      <c r="V235" s="105" t="s">
        <v>3648</v>
      </c>
      <c r="Z235" s="16">
        <f t="shared" si="118"/>
        <v>75</v>
      </c>
      <c r="AA235" s="16">
        <f t="shared" si="119"/>
        <v>75</v>
      </c>
      <c r="AB235" s="38">
        <f t="shared" si="120"/>
        <v>1</v>
      </c>
      <c r="AC235" s="38">
        <f t="shared" si="121"/>
        <v>1</v>
      </c>
    </row>
    <row r="236" spans="1:29" ht="15.75" hidden="1" customHeight="1" x14ac:dyDescent="0.25">
      <c r="A236" s="16">
        <v>233</v>
      </c>
      <c r="B236" s="31" t="s">
        <v>266</v>
      </c>
      <c r="C236" s="31" t="s">
        <v>380</v>
      </c>
      <c r="D236" s="31" t="s">
        <v>16</v>
      </c>
      <c r="E236" s="361" t="s">
        <v>383</v>
      </c>
      <c r="F236" s="18">
        <v>1</v>
      </c>
      <c r="G236" s="16" t="s">
        <v>18</v>
      </c>
      <c r="H236" s="16">
        <v>1</v>
      </c>
      <c r="I236" s="16">
        <v>1</v>
      </c>
      <c r="J236" s="37"/>
      <c r="K236" s="16">
        <v>0</v>
      </c>
      <c r="L236" s="16">
        <v>0</v>
      </c>
      <c r="M236" s="34"/>
      <c r="P236" s="35"/>
      <c r="Q236" s="16">
        <v>0</v>
      </c>
      <c r="R236" s="16">
        <v>0</v>
      </c>
      <c r="S236" s="121"/>
      <c r="T236" s="57">
        <v>0</v>
      </c>
      <c r="U236" s="6">
        <v>0</v>
      </c>
      <c r="V236" s="152"/>
      <c r="Z236" s="16">
        <f t="shared" si="118"/>
        <v>1</v>
      </c>
      <c r="AA236" s="16">
        <f t="shared" si="119"/>
        <v>1</v>
      </c>
      <c r="AB236" s="38">
        <f t="shared" si="120"/>
        <v>1</v>
      </c>
      <c r="AC236" s="38">
        <f t="shared" si="121"/>
        <v>1</v>
      </c>
    </row>
    <row r="237" spans="1:29" ht="15.75" hidden="1" customHeight="1" x14ac:dyDescent="0.25">
      <c r="A237" s="16">
        <v>234</v>
      </c>
      <c r="B237" s="31" t="s">
        <v>266</v>
      </c>
      <c r="C237" s="31" t="s">
        <v>380</v>
      </c>
      <c r="D237" s="31" t="s">
        <v>16</v>
      </c>
      <c r="E237" s="17" t="s">
        <v>384</v>
      </c>
      <c r="F237" s="16">
        <v>1</v>
      </c>
      <c r="G237" s="16" t="s">
        <v>90</v>
      </c>
      <c r="H237" s="21">
        <v>0</v>
      </c>
      <c r="I237" s="21">
        <v>0</v>
      </c>
      <c r="J237" s="33" t="s">
        <v>26</v>
      </c>
      <c r="K237" s="21">
        <v>0</v>
      </c>
      <c r="L237" s="21">
        <v>0</v>
      </c>
      <c r="M237" s="33" t="s">
        <v>26</v>
      </c>
      <c r="N237" s="21">
        <v>0</v>
      </c>
      <c r="O237" s="21">
        <v>0</v>
      </c>
      <c r="P237" s="33" t="s">
        <v>26</v>
      </c>
      <c r="Q237" s="16">
        <v>0</v>
      </c>
      <c r="R237" s="16">
        <v>0</v>
      </c>
      <c r="S237" s="121"/>
      <c r="T237" s="57">
        <v>0</v>
      </c>
      <c r="U237" s="6">
        <v>0</v>
      </c>
      <c r="V237" s="152"/>
      <c r="Z237" s="16">
        <f t="shared" si="118"/>
        <v>0</v>
      </c>
      <c r="AA237" s="16">
        <f t="shared" si="119"/>
        <v>0</v>
      </c>
      <c r="AB237" s="42" t="e">
        <f t="shared" ref="AB237:AB241" si="122">+Z237/AA237</f>
        <v>#DIV/0!</v>
      </c>
      <c r="AC237" s="42">
        <f t="shared" ref="AC237:AC241" si="123">+Z237/F237</f>
        <v>0</v>
      </c>
    </row>
    <row r="238" spans="1:29" ht="15.75" hidden="1" customHeight="1" x14ac:dyDescent="0.25">
      <c r="A238" s="16">
        <v>235</v>
      </c>
      <c r="B238" s="31" t="s">
        <v>437</v>
      </c>
      <c r="C238" s="31" t="s">
        <v>438</v>
      </c>
      <c r="D238" s="16" t="s">
        <v>16</v>
      </c>
      <c r="E238" s="26" t="s">
        <v>439</v>
      </c>
      <c r="F238" s="16">
        <v>120</v>
      </c>
      <c r="G238" s="16" t="s">
        <v>440</v>
      </c>
      <c r="H238" s="64">
        <v>8</v>
      </c>
      <c r="I238" s="19">
        <v>10</v>
      </c>
      <c r="J238" s="22" t="s">
        <v>441</v>
      </c>
      <c r="K238" s="64">
        <v>8</v>
      </c>
      <c r="L238" s="21">
        <v>10</v>
      </c>
      <c r="M238" s="65" t="s">
        <v>470</v>
      </c>
      <c r="N238" s="16">
        <v>9</v>
      </c>
      <c r="O238" s="19">
        <v>10</v>
      </c>
      <c r="P238" s="66" t="s">
        <v>3041</v>
      </c>
      <c r="Q238" s="16">
        <v>5</v>
      </c>
      <c r="R238" s="16">
        <v>10</v>
      </c>
      <c r="S238" s="119" t="s">
        <v>470</v>
      </c>
      <c r="T238" s="114">
        <v>8</v>
      </c>
      <c r="U238" s="115">
        <v>10</v>
      </c>
      <c r="V238" s="128" t="s">
        <v>445</v>
      </c>
      <c r="Z238" s="16">
        <f t="shared" si="118"/>
        <v>38</v>
      </c>
      <c r="AA238" s="16">
        <f t="shared" si="119"/>
        <v>50</v>
      </c>
      <c r="AB238" s="42">
        <f t="shared" si="122"/>
        <v>0.76</v>
      </c>
      <c r="AC238" s="42">
        <f t="shared" si="123"/>
        <v>0.31666666666666665</v>
      </c>
    </row>
    <row r="239" spans="1:29" ht="15.75" hidden="1" customHeight="1" x14ac:dyDescent="0.25">
      <c r="A239" s="16">
        <v>236</v>
      </c>
      <c r="B239" s="31" t="s">
        <v>437</v>
      </c>
      <c r="C239" s="31" t="s">
        <v>438</v>
      </c>
      <c r="D239" s="16" t="s">
        <v>16</v>
      </c>
      <c r="E239" s="17" t="s">
        <v>442</v>
      </c>
      <c r="F239" s="16">
        <v>300</v>
      </c>
      <c r="G239" s="16" t="s">
        <v>443</v>
      </c>
      <c r="H239" s="19">
        <v>0</v>
      </c>
      <c r="I239" s="19">
        <v>0</v>
      </c>
      <c r="J239" s="20" t="s">
        <v>26</v>
      </c>
      <c r="K239" s="19">
        <v>0</v>
      </c>
      <c r="L239" s="21">
        <v>0</v>
      </c>
      <c r="M239" s="20" t="s">
        <v>26</v>
      </c>
      <c r="N239" s="19">
        <v>0</v>
      </c>
      <c r="O239" s="19">
        <v>0</v>
      </c>
      <c r="P239" s="67" t="s">
        <v>26</v>
      </c>
      <c r="Q239" s="21">
        <v>0</v>
      </c>
      <c r="R239" s="21">
        <v>0</v>
      </c>
      <c r="S239" s="33" t="s">
        <v>26</v>
      </c>
      <c r="T239" s="114">
        <v>0</v>
      </c>
      <c r="U239" s="115" t="s">
        <v>3715</v>
      </c>
      <c r="V239" s="128" t="s">
        <v>2608</v>
      </c>
      <c r="Z239" s="16">
        <f>H239+K239+N239</f>
        <v>0</v>
      </c>
      <c r="AA239" s="16">
        <f>I239+L239+O239</f>
        <v>0</v>
      </c>
      <c r="AB239" s="42" t="e">
        <f t="shared" si="122"/>
        <v>#DIV/0!</v>
      </c>
      <c r="AC239" s="42">
        <f t="shared" si="123"/>
        <v>0</v>
      </c>
    </row>
    <row r="240" spans="1:29" ht="15.75" hidden="1" customHeight="1" x14ac:dyDescent="0.25">
      <c r="A240" s="16">
        <v>237</v>
      </c>
      <c r="B240" s="31" t="s">
        <v>437</v>
      </c>
      <c r="C240" s="31" t="s">
        <v>438</v>
      </c>
      <c r="D240" s="16" t="s">
        <v>16</v>
      </c>
      <c r="E240" s="26" t="s">
        <v>444</v>
      </c>
      <c r="F240" s="16">
        <v>25</v>
      </c>
      <c r="G240" s="16" t="s">
        <v>310</v>
      </c>
      <c r="H240" s="16">
        <v>1</v>
      </c>
      <c r="I240" s="19">
        <v>2</v>
      </c>
      <c r="J240" s="22" t="s">
        <v>445</v>
      </c>
      <c r="K240" s="16">
        <v>1</v>
      </c>
      <c r="L240" s="21">
        <v>2</v>
      </c>
      <c r="M240" s="65" t="s">
        <v>471</v>
      </c>
      <c r="N240" s="16">
        <v>1</v>
      </c>
      <c r="O240" s="19">
        <v>2</v>
      </c>
      <c r="P240" s="66" t="s">
        <v>445</v>
      </c>
      <c r="Q240" s="16">
        <v>0</v>
      </c>
      <c r="R240" s="16">
        <v>2</v>
      </c>
      <c r="S240" s="59" t="s">
        <v>3100</v>
      </c>
      <c r="T240" s="114">
        <v>2</v>
      </c>
      <c r="U240" s="115">
        <v>2</v>
      </c>
      <c r="V240" s="128" t="s">
        <v>445</v>
      </c>
      <c r="Z240" s="16">
        <f t="shared" si="118"/>
        <v>5</v>
      </c>
      <c r="AA240" s="16">
        <f t="shared" si="119"/>
        <v>10</v>
      </c>
      <c r="AB240" s="42">
        <f t="shared" si="122"/>
        <v>0.5</v>
      </c>
      <c r="AC240" s="42">
        <f t="shared" si="123"/>
        <v>0.2</v>
      </c>
    </row>
    <row r="241" spans="1:30" ht="15.75" hidden="1" customHeight="1" x14ac:dyDescent="0.25">
      <c r="A241" s="16">
        <v>238</v>
      </c>
      <c r="B241" s="31" t="s">
        <v>437</v>
      </c>
      <c r="C241" s="31" t="s">
        <v>438</v>
      </c>
      <c r="D241" s="16" t="s">
        <v>16</v>
      </c>
      <c r="E241" s="26" t="s">
        <v>446</v>
      </c>
      <c r="F241" s="16">
        <v>40</v>
      </c>
      <c r="G241" s="16" t="s">
        <v>447</v>
      </c>
      <c r="H241" s="16">
        <v>3</v>
      </c>
      <c r="I241" s="19">
        <v>3</v>
      </c>
      <c r="J241" s="22" t="s">
        <v>448</v>
      </c>
      <c r="K241" s="16">
        <v>3</v>
      </c>
      <c r="L241" s="21">
        <v>3</v>
      </c>
      <c r="M241" s="65" t="s">
        <v>448</v>
      </c>
      <c r="N241" s="16">
        <v>5</v>
      </c>
      <c r="O241" s="19">
        <v>3</v>
      </c>
      <c r="P241" s="66" t="s">
        <v>448</v>
      </c>
      <c r="Q241" s="16">
        <v>3</v>
      </c>
      <c r="R241" s="16">
        <v>3</v>
      </c>
      <c r="S241" s="119" t="s">
        <v>3101</v>
      </c>
      <c r="T241" s="114">
        <v>8</v>
      </c>
      <c r="U241" s="115">
        <v>4</v>
      </c>
      <c r="V241" s="128" t="s">
        <v>3716</v>
      </c>
      <c r="Z241" s="16">
        <f t="shared" si="118"/>
        <v>22</v>
      </c>
      <c r="AA241" s="16">
        <f t="shared" si="119"/>
        <v>16</v>
      </c>
      <c r="AB241" s="42">
        <f t="shared" si="122"/>
        <v>1.375</v>
      </c>
      <c r="AC241" s="42">
        <f t="shared" si="123"/>
        <v>0.55000000000000004</v>
      </c>
    </row>
    <row r="242" spans="1:30" ht="15.75" hidden="1" customHeight="1" x14ac:dyDescent="0.25">
      <c r="A242" s="16">
        <v>239</v>
      </c>
      <c r="B242" s="31" t="s">
        <v>437</v>
      </c>
      <c r="C242" s="31" t="s">
        <v>449</v>
      </c>
      <c r="D242" s="16" t="s">
        <v>16</v>
      </c>
      <c r="E242" s="26" t="s">
        <v>450</v>
      </c>
      <c r="F242" s="18">
        <v>1</v>
      </c>
      <c r="G242" s="16" t="s">
        <v>18</v>
      </c>
      <c r="H242" s="16">
        <v>222</v>
      </c>
      <c r="I242" s="16">
        <v>222</v>
      </c>
      <c r="J242" s="22" t="s">
        <v>451</v>
      </c>
      <c r="K242" s="16">
        <v>311</v>
      </c>
      <c r="L242" s="16">
        <v>311</v>
      </c>
      <c r="M242" s="65" t="s">
        <v>472</v>
      </c>
      <c r="N242" s="16">
        <v>303</v>
      </c>
      <c r="O242" s="16">
        <v>303</v>
      </c>
      <c r="P242" s="66" t="s">
        <v>472</v>
      </c>
      <c r="Q242" s="16">
        <v>256</v>
      </c>
      <c r="R242" s="16">
        <v>256</v>
      </c>
      <c r="S242" s="119" t="s">
        <v>3102</v>
      </c>
      <c r="T242" s="114">
        <v>280</v>
      </c>
      <c r="U242" s="115">
        <v>280</v>
      </c>
      <c r="V242" s="128" t="s">
        <v>3102</v>
      </c>
      <c r="Z242" s="16">
        <f t="shared" ref="Z242:Z247" si="124">H242+K242+N242+Q242+T242+W242</f>
        <v>1372</v>
      </c>
      <c r="AA242" s="16">
        <f t="shared" ref="AA242:AA247" si="125">I242+L242+O242+R242+U242+X242</f>
        <v>1372</v>
      </c>
      <c r="AB242" s="38">
        <f t="shared" ref="AB242:AB245" si="126">Z242/AA242</f>
        <v>1</v>
      </c>
      <c r="AC242" s="38">
        <f t="shared" ref="AC242:AC245" si="127">+AB242/F242</f>
        <v>1</v>
      </c>
    </row>
    <row r="243" spans="1:30" ht="15.75" hidden="1" customHeight="1" x14ac:dyDescent="0.25">
      <c r="A243" s="16">
        <v>240</v>
      </c>
      <c r="B243" s="31" t="s">
        <v>437</v>
      </c>
      <c r="C243" s="31" t="s">
        <v>449</v>
      </c>
      <c r="D243" s="16" t="s">
        <v>16</v>
      </c>
      <c r="E243" s="17" t="s">
        <v>452</v>
      </c>
      <c r="F243" s="18">
        <v>1</v>
      </c>
      <c r="G243" s="16" t="s">
        <v>18</v>
      </c>
      <c r="H243" s="19">
        <v>0</v>
      </c>
      <c r="I243" s="19">
        <v>0</v>
      </c>
      <c r="J243" s="20" t="s">
        <v>26</v>
      </c>
      <c r="K243" s="19">
        <v>0</v>
      </c>
      <c r="L243" s="21">
        <v>0</v>
      </c>
      <c r="M243" s="20" t="s">
        <v>26</v>
      </c>
      <c r="N243" s="16">
        <v>0</v>
      </c>
      <c r="O243" s="16">
        <v>0</v>
      </c>
      <c r="P243" s="66"/>
      <c r="Q243" s="16">
        <v>0</v>
      </c>
      <c r="R243" s="16">
        <v>0</v>
      </c>
      <c r="S243" s="59" t="s">
        <v>3103</v>
      </c>
      <c r="T243" s="114">
        <v>0</v>
      </c>
      <c r="U243" s="115">
        <v>0</v>
      </c>
      <c r="V243" s="128" t="s">
        <v>3717</v>
      </c>
      <c r="Z243" s="16">
        <f t="shared" si="124"/>
        <v>0</v>
      </c>
      <c r="AA243" s="16">
        <f t="shared" si="125"/>
        <v>0</v>
      </c>
      <c r="AB243" s="38" t="e">
        <f t="shared" si="126"/>
        <v>#DIV/0!</v>
      </c>
      <c r="AC243" s="38" t="e">
        <f t="shared" si="127"/>
        <v>#DIV/0!</v>
      </c>
    </row>
    <row r="244" spans="1:30" ht="15.75" hidden="1" customHeight="1" x14ac:dyDescent="0.25">
      <c r="A244" s="16">
        <v>241</v>
      </c>
      <c r="B244" s="31" t="s">
        <v>437</v>
      </c>
      <c r="C244" s="31" t="s">
        <v>449</v>
      </c>
      <c r="D244" s="16" t="s">
        <v>16</v>
      </c>
      <c r="E244" s="17" t="s">
        <v>453</v>
      </c>
      <c r="F244" s="18">
        <v>1</v>
      </c>
      <c r="G244" s="16" t="s">
        <v>18</v>
      </c>
      <c r="H244" s="19">
        <v>0</v>
      </c>
      <c r="I244" s="19">
        <v>0</v>
      </c>
      <c r="J244" s="20" t="s">
        <v>26</v>
      </c>
      <c r="K244" s="16">
        <v>0</v>
      </c>
      <c r="L244" s="16">
        <v>0</v>
      </c>
      <c r="M244" s="65"/>
      <c r="N244" s="16">
        <v>0</v>
      </c>
      <c r="O244" s="16">
        <v>0</v>
      </c>
      <c r="P244" s="66" t="s">
        <v>1174</v>
      </c>
      <c r="Q244" s="31">
        <v>332</v>
      </c>
      <c r="R244" s="31">
        <v>332</v>
      </c>
      <c r="S244" s="119" t="s">
        <v>3104</v>
      </c>
      <c r="T244" s="114">
        <v>373</v>
      </c>
      <c r="U244" s="115">
        <v>373</v>
      </c>
      <c r="V244" s="128" t="s">
        <v>3718</v>
      </c>
      <c r="Z244" s="16">
        <f t="shared" si="124"/>
        <v>705</v>
      </c>
      <c r="AA244" s="16">
        <f t="shared" si="125"/>
        <v>705</v>
      </c>
      <c r="AB244" s="38">
        <f t="shared" si="126"/>
        <v>1</v>
      </c>
      <c r="AC244" s="38">
        <f t="shared" si="127"/>
        <v>1</v>
      </c>
    </row>
    <row r="245" spans="1:30" ht="15.75" hidden="1" customHeight="1" x14ac:dyDescent="0.25">
      <c r="A245" s="16">
        <v>242</v>
      </c>
      <c r="B245" s="31" t="s">
        <v>437</v>
      </c>
      <c r="C245" s="31" t="s">
        <v>449</v>
      </c>
      <c r="D245" s="16" t="s">
        <v>16</v>
      </c>
      <c r="E245" s="17" t="s">
        <v>454</v>
      </c>
      <c r="F245" s="18">
        <v>1</v>
      </c>
      <c r="G245" s="16" t="s">
        <v>18</v>
      </c>
      <c r="H245" s="23">
        <v>19</v>
      </c>
      <c r="I245" s="16">
        <v>19</v>
      </c>
      <c r="J245" s="22" t="s">
        <v>451</v>
      </c>
      <c r="K245" s="23">
        <v>37</v>
      </c>
      <c r="L245" s="16">
        <v>37</v>
      </c>
      <c r="M245" s="65" t="s">
        <v>473</v>
      </c>
      <c r="N245" s="23">
        <v>21</v>
      </c>
      <c r="O245" s="16">
        <v>21</v>
      </c>
      <c r="P245" s="66" t="s">
        <v>472</v>
      </c>
      <c r="Q245" s="23">
        <v>8</v>
      </c>
      <c r="R245" s="16">
        <v>8</v>
      </c>
      <c r="S245" s="120" t="s">
        <v>3105</v>
      </c>
      <c r="T245" s="114">
        <v>6</v>
      </c>
      <c r="U245" s="115">
        <v>6</v>
      </c>
      <c r="V245" s="128" t="s">
        <v>3105</v>
      </c>
      <c r="Z245" s="16">
        <f t="shared" si="124"/>
        <v>91</v>
      </c>
      <c r="AA245" s="16">
        <f t="shared" si="125"/>
        <v>91</v>
      </c>
      <c r="AB245" s="38">
        <f t="shared" si="126"/>
        <v>1</v>
      </c>
      <c r="AC245" s="38">
        <f t="shared" si="127"/>
        <v>1</v>
      </c>
    </row>
    <row r="246" spans="1:30" ht="15.75" hidden="1" customHeight="1" x14ac:dyDescent="0.25">
      <c r="A246" s="370">
        <v>243</v>
      </c>
      <c r="B246" s="370" t="s">
        <v>437</v>
      </c>
      <c r="C246" s="370" t="s">
        <v>455</v>
      </c>
      <c r="D246" s="370" t="s">
        <v>16</v>
      </c>
      <c r="E246" s="379" t="s">
        <v>456</v>
      </c>
      <c r="F246" s="370">
        <v>7</v>
      </c>
      <c r="G246" s="370" t="s">
        <v>71</v>
      </c>
      <c r="H246" s="385">
        <v>12</v>
      </c>
      <c r="I246" s="370">
        <v>0</v>
      </c>
      <c r="J246" s="386" t="s">
        <v>457</v>
      </c>
      <c r="K246" s="385">
        <v>7</v>
      </c>
      <c r="L246" s="370">
        <v>0</v>
      </c>
      <c r="M246" s="387" t="s">
        <v>471</v>
      </c>
      <c r="N246" s="370">
        <v>7</v>
      </c>
      <c r="O246" s="388">
        <v>1</v>
      </c>
      <c r="P246" s="389" t="s">
        <v>3042</v>
      </c>
      <c r="Q246" s="370">
        <v>0</v>
      </c>
      <c r="R246" s="370">
        <v>0</v>
      </c>
      <c r="S246" s="372" t="s">
        <v>26</v>
      </c>
      <c r="T246" s="390">
        <v>1</v>
      </c>
      <c r="U246" s="370">
        <v>3</v>
      </c>
      <c r="V246" s="391" t="s">
        <v>445</v>
      </c>
      <c r="W246" s="376"/>
      <c r="X246" s="376"/>
      <c r="Y246" s="376"/>
      <c r="Z246" s="370">
        <f>H246+K246+N246+T246</f>
        <v>27</v>
      </c>
      <c r="AA246" s="370">
        <f>I246+L246+O246+U246</f>
        <v>4</v>
      </c>
      <c r="AB246" s="377">
        <f t="shared" ref="AB246:AB247" si="128">+Z246/AA246</f>
        <v>6.75</v>
      </c>
      <c r="AC246" s="377">
        <f t="shared" ref="AC246:AC247" si="129">+Z246/F246</f>
        <v>3.8571428571428572</v>
      </c>
      <c r="AD246" s="370"/>
    </row>
    <row r="247" spans="1:30" ht="15.75" hidden="1" customHeight="1" x14ac:dyDescent="0.25">
      <c r="A247" s="16">
        <v>244</v>
      </c>
      <c r="B247" s="31" t="s">
        <v>437</v>
      </c>
      <c r="C247" s="31" t="s">
        <v>455</v>
      </c>
      <c r="D247" s="16" t="s">
        <v>16</v>
      </c>
      <c r="E247" s="17" t="s">
        <v>458</v>
      </c>
      <c r="F247" s="16">
        <v>6</v>
      </c>
      <c r="G247" s="16" t="s">
        <v>310</v>
      </c>
      <c r="H247" s="16">
        <v>0</v>
      </c>
      <c r="I247" s="16">
        <v>0</v>
      </c>
      <c r="J247" s="22"/>
      <c r="K247" s="16">
        <v>0</v>
      </c>
      <c r="L247" s="16">
        <v>0</v>
      </c>
      <c r="M247" s="65"/>
      <c r="N247" s="16">
        <v>0</v>
      </c>
      <c r="O247" s="16">
        <v>0</v>
      </c>
      <c r="P247" s="66"/>
      <c r="Q247" s="16">
        <v>1</v>
      </c>
      <c r="R247" s="16">
        <v>1</v>
      </c>
      <c r="S247" s="119" t="s">
        <v>445</v>
      </c>
      <c r="T247" s="114">
        <v>1</v>
      </c>
      <c r="U247" s="115">
        <v>1</v>
      </c>
      <c r="V247" s="128" t="s">
        <v>445</v>
      </c>
      <c r="Z247" s="16">
        <f t="shared" si="124"/>
        <v>2</v>
      </c>
      <c r="AA247" s="16">
        <f t="shared" si="125"/>
        <v>2</v>
      </c>
      <c r="AB247" s="42">
        <f t="shared" si="128"/>
        <v>1</v>
      </c>
      <c r="AC247" s="42">
        <f t="shared" si="129"/>
        <v>0.33333333333333331</v>
      </c>
    </row>
    <row r="248" spans="1:30" ht="15.75" hidden="1" customHeight="1" x14ac:dyDescent="0.25">
      <c r="A248" s="16">
        <v>245</v>
      </c>
      <c r="B248" s="31" t="s">
        <v>437</v>
      </c>
      <c r="C248" s="31" t="s">
        <v>455</v>
      </c>
      <c r="D248" s="16" t="s">
        <v>16</v>
      </c>
      <c r="E248" s="17" t="s">
        <v>459</v>
      </c>
      <c r="F248" s="18">
        <v>1</v>
      </c>
      <c r="G248" s="16" t="s">
        <v>18</v>
      </c>
      <c r="H248" s="29">
        <v>12</v>
      </c>
      <c r="I248" s="16">
        <v>12</v>
      </c>
      <c r="J248" s="28" t="s">
        <v>457</v>
      </c>
      <c r="K248" s="16">
        <v>2</v>
      </c>
      <c r="L248" s="16">
        <v>2</v>
      </c>
      <c r="M248" s="65" t="s">
        <v>471</v>
      </c>
      <c r="N248" s="16">
        <v>1</v>
      </c>
      <c r="O248" s="16">
        <v>1</v>
      </c>
      <c r="P248" s="66" t="s">
        <v>3362</v>
      </c>
      <c r="Q248" s="16">
        <v>6</v>
      </c>
      <c r="R248" s="16">
        <v>6</v>
      </c>
      <c r="S248" s="119" t="s">
        <v>3106</v>
      </c>
      <c r="T248" s="114">
        <v>3</v>
      </c>
      <c r="U248" s="115">
        <v>3</v>
      </c>
      <c r="V248" s="128" t="s">
        <v>445</v>
      </c>
      <c r="Z248" s="16">
        <f t="shared" ref="Z248:Z249" si="130">H248+K248+N248+Q248+T248+W248</f>
        <v>24</v>
      </c>
      <c r="AA248" s="16">
        <f t="shared" ref="AA248:AA249" si="131">I248+L248+O248+R248+U248+X248</f>
        <v>24</v>
      </c>
      <c r="AB248" s="38">
        <f t="shared" ref="AB248:AB249" si="132">Z248/AA248</f>
        <v>1</v>
      </c>
      <c r="AC248" s="38">
        <f t="shared" ref="AC248:AC249" si="133">+AB248/F248</f>
        <v>1</v>
      </c>
    </row>
    <row r="249" spans="1:30" ht="15.75" hidden="1" customHeight="1" x14ac:dyDescent="0.25">
      <c r="A249" s="16">
        <v>246</v>
      </c>
      <c r="B249" s="31" t="s">
        <v>437</v>
      </c>
      <c r="C249" s="31" t="s">
        <v>455</v>
      </c>
      <c r="D249" s="16" t="s">
        <v>16</v>
      </c>
      <c r="E249" s="17" t="s">
        <v>460</v>
      </c>
      <c r="F249" s="18">
        <v>1</v>
      </c>
      <c r="G249" s="16" t="s">
        <v>18</v>
      </c>
      <c r="H249" s="19">
        <v>0</v>
      </c>
      <c r="I249" s="19">
        <v>0</v>
      </c>
      <c r="J249" s="20" t="s">
        <v>26</v>
      </c>
      <c r="K249" s="19">
        <v>0</v>
      </c>
      <c r="L249" s="19">
        <v>0</v>
      </c>
      <c r="M249" s="20" t="s">
        <v>26</v>
      </c>
      <c r="N249" s="19">
        <v>0</v>
      </c>
      <c r="O249" s="19">
        <v>0</v>
      </c>
      <c r="P249" s="67" t="s">
        <v>26</v>
      </c>
      <c r="Q249" s="16">
        <v>22</v>
      </c>
      <c r="R249" s="16">
        <v>22</v>
      </c>
      <c r="S249" s="119" t="s">
        <v>445</v>
      </c>
      <c r="T249" s="114">
        <v>20</v>
      </c>
      <c r="U249" s="115">
        <v>20</v>
      </c>
      <c r="V249" s="128" t="s">
        <v>3719</v>
      </c>
      <c r="Z249" s="16">
        <f t="shared" si="130"/>
        <v>42</v>
      </c>
      <c r="AA249" s="16">
        <f t="shared" si="131"/>
        <v>42</v>
      </c>
      <c r="AB249" s="38">
        <f t="shared" si="132"/>
        <v>1</v>
      </c>
      <c r="AC249" s="38">
        <f t="shared" si="133"/>
        <v>1</v>
      </c>
    </row>
    <row r="250" spans="1:30" ht="15.75" hidden="1" customHeight="1" x14ac:dyDescent="0.25">
      <c r="A250" s="16">
        <v>247</v>
      </c>
      <c r="B250" s="31" t="s">
        <v>437</v>
      </c>
      <c r="C250" s="31" t="s">
        <v>81</v>
      </c>
      <c r="D250" s="16" t="s">
        <v>16</v>
      </c>
      <c r="E250" s="26" t="s">
        <v>82</v>
      </c>
      <c r="F250" s="16">
        <v>12</v>
      </c>
      <c r="G250" s="16" t="s">
        <v>461</v>
      </c>
      <c r="H250" s="16">
        <v>1</v>
      </c>
      <c r="I250" s="19">
        <v>1</v>
      </c>
      <c r="J250" s="22" t="s">
        <v>462</v>
      </c>
      <c r="K250" s="16">
        <v>1</v>
      </c>
      <c r="L250" s="19">
        <v>1</v>
      </c>
      <c r="M250" s="65" t="s">
        <v>468</v>
      </c>
      <c r="N250" s="16">
        <v>1</v>
      </c>
      <c r="O250" s="19">
        <v>1</v>
      </c>
      <c r="P250" s="66" t="s">
        <v>468</v>
      </c>
      <c r="Q250" s="16">
        <v>1</v>
      </c>
      <c r="R250" s="16">
        <v>1</v>
      </c>
      <c r="S250" s="119" t="s">
        <v>468</v>
      </c>
      <c r="T250" s="114">
        <v>1</v>
      </c>
      <c r="U250" s="115">
        <v>1</v>
      </c>
      <c r="V250" s="128" t="s">
        <v>3720</v>
      </c>
      <c r="Z250" s="16">
        <f>H250+K250+N250+Q250+T250+W250</f>
        <v>5</v>
      </c>
      <c r="AA250" s="16">
        <f>I250+L250+O250+R250+U250+X250</f>
        <v>5</v>
      </c>
      <c r="AB250" s="42">
        <f>+Z250/AA250</f>
        <v>1</v>
      </c>
      <c r="AC250" s="42">
        <f>+Z250/F250</f>
        <v>0.41666666666666669</v>
      </c>
    </row>
    <row r="251" spans="1:30" ht="15.75" hidden="1" customHeight="1" x14ac:dyDescent="0.25">
      <c r="A251" s="16">
        <v>248</v>
      </c>
      <c r="B251" s="31" t="s">
        <v>437</v>
      </c>
      <c r="C251" s="31" t="s">
        <v>81</v>
      </c>
      <c r="D251" s="16" t="s">
        <v>16</v>
      </c>
      <c r="E251" s="26" t="s">
        <v>463</v>
      </c>
      <c r="F251" s="18">
        <v>1</v>
      </c>
      <c r="G251" s="16" t="s">
        <v>18</v>
      </c>
      <c r="H251" s="16">
        <v>126</v>
      </c>
      <c r="I251" s="16">
        <v>126</v>
      </c>
      <c r="J251" s="22" t="s">
        <v>464</v>
      </c>
      <c r="K251" s="16">
        <v>127</v>
      </c>
      <c r="L251" s="16">
        <v>127</v>
      </c>
      <c r="M251" s="65" t="s">
        <v>469</v>
      </c>
      <c r="N251" s="16">
        <v>100</v>
      </c>
      <c r="O251" s="16">
        <v>100</v>
      </c>
      <c r="P251" s="66" t="s">
        <v>3043</v>
      </c>
      <c r="Q251" s="16">
        <v>48</v>
      </c>
      <c r="R251" s="16">
        <v>48</v>
      </c>
      <c r="S251" s="119" t="s">
        <v>3107</v>
      </c>
      <c r="T251" s="114">
        <v>133</v>
      </c>
      <c r="U251" s="115">
        <v>133</v>
      </c>
      <c r="V251" s="128" t="s">
        <v>3721</v>
      </c>
      <c r="Z251" s="16">
        <f t="shared" ref="Z251:Z262" si="134">H251+K251+N251+Q251+T251+W251</f>
        <v>534</v>
      </c>
      <c r="AA251" s="16">
        <f t="shared" ref="AA251:AA262" si="135">I251+L251+O251+R251+U251+X251</f>
        <v>534</v>
      </c>
      <c r="AB251" s="38">
        <f t="shared" ref="AB251:AB253" si="136">Z251/AA251</f>
        <v>1</v>
      </c>
      <c r="AC251" s="38">
        <f t="shared" ref="AC251:AC253" si="137">+AB251/F251</f>
        <v>1</v>
      </c>
    </row>
    <row r="252" spans="1:30" ht="15.75" hidden="1" customHeight="1" x14ac:dyDescent="0.25">
      <c r="A252" s="16">
        <v>249</v>
      </c>
      <c r="B252" s="31" t="s">
        <v>437</v>
      </c>
      <c r="C252" s="31" t="s">
        <v>81</v>
      </c>
      <c r="D252" s="16" t="s">
        <v>16</v>
      </c>
      <c r="E252" s="26" t="s">
        <v>346</v>
      </c>
      <c r="F252" s="18">
        <v>1</v>
      </c>
      <c r="G252" s="16" t="s">
        <v>18</v>
      </c>
      <c r="H252" s="16">
        <v>4</v>
      </c>
      <c r="I252" s="16">
        <v>4</v>
      </c>
      <c r="J252" s="22" t="s">
        <v>465</v>
      </c>
      <c r="K252" s="16">
        <v>4</v>
      </c>
      <c r="L252" s="16">
        <v>4</v>
      </c>
      <c r="M252" s="65" t="s">
        <v>465</v>
      </c>
      <c r="N252" s="16">
        <v>2</v>
      </c>
      <c r="O252" s="16">
        <v>2</v>
      </c>
      <c r="P252" s="66" t="s">
        <v>2541</v>
      </c>
      <c r="Q252" s="16">
        <v>3</v>
      </c>
      <c r="R252" s="16">
        <v>3</v>
      </c>
      <c r="S252" s="119" t="s">
        <v>3108</v>
      </c>
      <c r="T252" s="114">
        <v>3</v>
      </c>
      <c r="U252" s="115">
        <v>3</v>
      </c>
      <c r="V252" s="128" t="s">
        <v>3722</v>
      </c>
      <c r="Z252" s="16">
        <f t="shared" si="134"/>
        <v>16</v>
      </c>
      <c r="AA252" s="16">
        <f t="shared" si="135"/>
        <v>16</v>
      </c>
      <c r="AB252" s="38">
        <f t="shared" si="136"/>
        <v>1</v>
      </c>
      <c r="AC252" s="38">
        <f t="shared" si="137"/>
        <v>1</v>
      </c>
    </row>
    <row r="253" spans="1:30" ht="15.75" hidden="1" customHeight="1" x14ac:dyDescent="0.25">
      <c r="A253" s="16">
        <v>250</v>
      </c>
      <c r="B253" s="31" t="s">
        <v>437</v>
      </c>
      <c r="C253" s="31" t="s">
        <v>81</v>
      </c>
      <c r="D253" s="16" t="s">
        <v>16</v>
      </c>
      <c r="E253" s="26" t="s">
        <v>466</v>
      </c>
      <c r="F253" s="18">
        <v>1</v>
      </c>
      <c r="G253" s="16" t="s">
        <v>18</v>
      </c>
      <c r="H253" s="16">
        <v>1</v>
      </c>
      <c r="I253" s="16">
        <v>1</v>
      </c>
      <c r="J253" s="22" t="s">
        <v>465</v>
      </c>
      <c r="K253" s="16">
        <v>1</v>
      </c>
      <c r="L253" s="16">
        <v>1</v>
      </c>
      <c r="M253" s="65" t="s">
        <v>465</v>
      </c>
      <c r="N253" s="16">
        <v>1</v>
      </c>
      <c r="O253" s="16">
        <v>1</v>
      </c>
      <c r="P253" s="66" t="s">
        <v>2541</v>
      </c>
      <c r="Q253" s="16">
        <v>1</v>
      </c>
      <c r="R253" s="16">
        <v>1</v>
      </c>
      <c r="S253" s="119" t="s">
        <v>3109</v>
      </c>
      <c r="T253" s="114">
        <v>1</v>
      </c>
      <c r="U253" s="115">
        <v>1</v>
      </c>
      <c r="V253" s="128" t="s">
        <v>3722</v>
      </c>
      <c r="Z253" s="16">
        <f t="shared" si="134"/>
        <v>5</v>
      </c>
      <c r="AA253" s="16">
        <f t="shared" si="135"/>
        <v>5</v>
      </c>
      <c r="AB253" s="38">
        <f t="shared" si="136"/>
        <v>1</v>
      </c>
      <c r="AC253" s="38">
        <f t="shared" si="137"/>
        <v>1</v>
      </c>
    </row>
    <row r="254" spans="1:30" ht="15.75" hidden="1" customHeight="1" x14ac:dyDescent="0.25">
      <c r="A254" s="16">
        <v>251</v>
      </c>
      <c r="B254" s="31" t="s">
        <v>437</v>
      </c>
      <c r="C254" s="31" t="s">
        <v>81</v>
      </c>
      <c r="D254" s="16" t="s">
        <v>16</v>
      </c>
      <c r="E254" s="17" t="s">
        <v>467</v>
      </c>
      <c r="F254" s="16">
        <v>1</v>
      </c>
      <c r="G254" s="16" t="s">
        <v>90</v>
      </c>
      <c r="H254" s="19">
        <v>0</v>
      </c>
      <c r="I254" s="19">
        <v>0</v>
      </c>
      <c r="J254" s="20" t="s">
        <v>26</v>
      </c>
      <c r="K254" s="19">
        <v>0</v>
      </c>
      <c r="L254" s="19">
        <v>0</v>
      </c>
      <c r="M254" s="20" t="s">
        <v>26</v>
      </c>
      <c r="N254" s="19">
        <v>0</v>
      </c>
      <c r="O254" s="19">
        <v>0</v>
      </c>
      <c r="P254" s="67" t="s">
        <v>26</v>
      </c>
      <c r="Q254" s="21">
        <v>0</v>
      </c>
      <c r="R254" s="21">
        <v>0</v>
      </c>
      <c r="S254" s="33" t="s">
        <v>26</v>
      </c>
      <c r="T254" s="114">
        <v>0</v>
      </c>
      <c r="U254" s="115" t="s">
        <v>3723</v>
      </c>
      <c r="V254" s="128" t="s">
        <v>2608</v>
      </c>
      <c r="Z254" s="16">
        <f>H254+K254+N254</f>
        <v>0</v>
      </c>
      <c r="AA254" s="16">
        <f>I254+L254+O254</f>
        <v>0</v>
      </c>
      <c r="AB254" s="42" t="e">
        <f t="shared" ref="AB254:AB262" si="138">+Z254/AA254</f>
        <v>#DIV/0!</v>
      </c>
      <c r="AC254" s="42">
        <f t="shared" ref="AC254:AC262" si="139">+Z254/F254</f>
        <v>0</v>
      </c>
    </row>
    <row r="255" spans="1:30" ht="15.75" hidden="1" customHeight="1" x14ac:dyDescent="0.25">
      <c r="A255" s="16">
        <v>252</v>
      </c>
      <c r="B255" s="31" t="s">
        <v>474</v>
      </c>
      <c r="C255" s="31" t="s">
        <v>475</v>
      </c>
      <c r="D255" s="31" t="s">
        <v>16</v>
      </c>
      <c r="E255" s="30" t="s">
        <v>476</v>
      </c>
      <c r="F255" s="16">
        <v>12</v>
      </c>
      <c r="G255" s="16" t="s">
        <v>80</v>
      </c>
      <c r="H255" s="16">
        <v>1</v>
      </c>
      <c r="I255" s="21">
        <v>1</v>
      </c>
      <c r="J255" s="49" t="s">
        <v>477</v>
      </c>
      <c r="K255" s="16">
        <v>1</v>
      </c>
      <c r="L255" s="21">
        <v>1</v>
      </c>
      <c r="M255" s="49" t="s">
        <v>477</v>
      </c>
      <c r="N255" s="16">
        <v>1</v>
      </c>
      <c r="O255" s="21">
        <v>1</v>
      </c>
      <c r="P255" s="49" t="s">
        <v>2770</v>
      </c>
      <c r="Q255" s="31">
        <v>1</v>
      </c>
      <c r="R255" s="31">
        <v>1</v>
      </c>
      <c r="S255" s="119" t="s">
        <v>2770</v>
      </c>
      <c r="T255" s="57">
        <v>1</v>
      </c>
      <c r="U255" s="6">
        <v>1</v>
      </c>
      <c r="V255" s="105" t="s">
        <v>2770</v>
      </c>
      <c r="Z255" s="16">
        <f t="shared" si="134"/>
        <v>5</v>
      </c>
      <c r="AA255" s="16">
        <f t="shared" si="135"/>
        <v>5</v>
      </c>
      <c r="AB255" s="42">
        <f t="shared" si="138"/>
        <v>1</v>
      </c>
      <c r="AC255" s="42">
        <f t="shared" si="139"/>
        <v>0.41666666666666669</v>
      </c>
    </row>
    <row r="256" spans="1:30" ht="15.75" hidden="1" customHeight="1" x14ac:dyDescent="0.25">
      <c r="A256" s="16">
        <v>253</v>
      </c>
      <c r="B256" s="31" t="s">
        <v>474</v>
      </c>
      <c r="C256" s="31" t="s">
        <v>478</v>
      </c>
      <c r="D256" s="31" t="s">
        <v>16</v>
      </c>
      <c r="E256" s="30" t="s">
        <v>479</v>
      </c>
      <c r="F256" s="16">
        <v>22008000</v>
      </c>
      <c r="G256" s="16" t="s">
        <v>480</v>
      </c>
      <c r="H256" s="31">
        <v>1231705</v>
      </c>
      <c r="I256" s="21">
        <v>1834000</v>
      </c>
      <c r="J256" s="49" t="s">
        <v>481</v>
      </c>
      <c r="K256" s="69">
        <v>981092</v>
      </c>
      <c r="L256" s="21">
        <v>1834000</v>
      </c>
      <c r="M256" s="49" t="s">
        <v>481</v>
      </c>
      <c r="N256" s="16">
        <v>1130898</v>
      </c>
      <c r="O256" s="21">
        <v>1834000</v>
      </c>
      <c r="P256" s="49" t="s">
        <v>2771</v>
      </c>
      <c r="Q256" s="31">
        <v>935169</v>
      </c>
      <c r="R256" s="31">
        <v>1834000</v>
      </c>
      <c r="S256" s="119" t="s">
        <v>3114</v>
      </c>
      <c r="T256" s="133">
        <v>1596564</v>
      </c>
      <c r="U256" s="134">
        <v>1834000</v>
      </c>
      <c r="V256" s="147" t="s">
        <v>3114</v>
      </c>
      <c r="Z256" s="16">
        <f t="shared" si="134"/>
        <v>5875428</v>
      </c>
      <c r="AA256" s="16">
        <f t="shared" si="135"/>
        <v>9170000</v>
      </c>
      <c r="AB256" s="42">
        <f t="shared" si="138"/>
        <v>0.64072279171210467</v>
      </c>
      <c r="AC256" s="42">
        <f t="shared" si="139"/>
        <v>0.26696782988004364</v>
      </c>
    </row>
    <row r="257" spans="1:29" ht="15.75" hidden="1" customHeight="1" x14ac:dyDescent="0.25">
      <c r="A257" s="16">
        <v>254</v>
      </c>
      <c r="B257" s="31" t="s">
        <v>474</v>
      </c>
      <c r="C257" s="31" t="s">
        <v>478</v>
      </c>
      <c r="D257" s="31" t="s">
        <v>16</v>
      </c>
      <c r="E257" s="30" t="s">
        <v>482</v>
      </c>
      <c r="F257" s="16">
        <v>780</v>
      </c>
      <c r="G257" s="16" t="s">
        <v>483</v>
      </c>
      <c r="H257" s="16">
        <v>62</v>
      </c>
      <c r="I257" s="21">
        <v>65</v>
      </c>
      <c r="J257" s="49" t="s">
        <v>2635</v>
      </c>
      <c r="K257" s="69">
        <v>23</v>
      </c>
      <c r="L257" s="21">
        <v>65</v>
      </c>
      <c r="M257" s="49" t="s">
        <v>484</v>
      </c>
      <c r="N257" s="16">
        <v>30</v>
      </c>
      <c r="O257" s="21">
        <v>65</v>
      </c>
      <c r="P257" s="49" t="s">
        <v>2772</v>
      </c>
      <c r="Q257" s="31">
        <v>21</v>
      </c>
      <c r="R257" s="31">
        <v>65</v>
      </c>
      <c r="S257" s="119" t="s">
        <v>3115</v>
      </c>
      <c r="T257" s="133">
        <v>65</v>
      </c>
      <c r="U257" s="135">
        <v>65</v>
      </c>
      <c r="V257" s="147" t="s">
        <v>3115</v>
      </c>
      <c r="Z257" s="16">
        <f t="shared" si="134"/>
        <v>201</v>
      </c>
      <c r="AA257" s="16">
        <f t="shared" si="135"/>
        <v>325</v>
      </c>
      <c r="AB257" s="42">
        <f t="shared" si="138"/>
        <v>0.61846153846153851</v>
      </c>
      <c r="AC257" s="42">
        <f t="shared" si="139"/>
        <v>0.25769230769230766</v>
      </c>
    </row>
    <row r="258" spans="1:29" ht="15.75" hidden="1" customHeight="1" x14ac:dyDescent="0.25">
      <c r="A258" s="16">
        <v>255</v>
      </c>
      <c r="B258" s="31" t="s">
        <v>474</v>
      </c>
      <c r="C258" s="31" t="s">
        <v>485</v>
      </c>
      <c r="D258" s="31" t="s">
        <v>16</v>
      </c>
      <c r="E258" s="30" t="s">
        <v>486</v>
      </c>
      <c r="F258" s="16">
        <v>1</v>
      </c>
      <c r="G258" s="16" t="s">
        <v>487</v>
      </c>
      <c r="H258" s="21">
        <v>0</v>
      </c>
      <c r="I258" s="21">
        <v>0</v>
      </c>
      <c r="J258" s="33" t="s">
        <v>26</v>
      </c>
      <c r="K258" s="21">
        <v>0</v>
      </c>
      <c r="L258" s="21">
        <v>0</v>
      </c>
      <c r="M258" s="33" t="s">
        <v>26</v>
      </c>
      <c r="N258" s="21">
        <v>0</v>
      </c>
      <c r="O258" s="21">
        <v>0</v>
      </c>
      <c r="P258" s="33" t="s">
        <v>26</v>
      </c>
      <c r="Q258" s="21">
        <v>0</v>
      </c>
      <c r="R258" s="21">
        <v>0</v>
      </c>
      <c r="S258" s="33" t="s">
        <v>26</v>
      </c>
      <c r="T258" s="103">
        <v>0</v>
      </c>
      <c r="U258" s="101">
        <v>0</v>
      </c>
      <c r="V258" s="113" t="s">
        <v>26</v>
      </c>
      <c r="Z258" s="16">
        <f>H258+K258+N258</f>
        <v>0</v>
      </c>
      <c r="AA258" s="16">
        <f>I258+L258+O258</f>
        <v>0</v>
      </c>
      <c r="AB258" s="42" t="e">
        <f t="shared" si="138"/>
        <v>#DIV/0!</v>
      </c>
      <c r="AC258" s="42">
        <f t="shared" si="139"/>
        <v>0</v>
      </c>
    </row>
    <row r="259" spans="1:29" ht="15.75" hidden="1" customHeight="1" x14ac:dyDescent="0.25">
      <c r="A259" s="16">
        <v>256</v>
      </c>
      <c r="B259" s="31" t="s">
        <v>474</v>
      </c>
      <c r="C259" s="31" t="s">
        <v>485</v>
      </c>
      <c r="D259" s="31" t="s">
        <v>16</v>
      </c>
      <c r="E259" s="30" t="s">
        <v>488</v>
      </c>
      <c r="F259" s="16">
        <v>1</v>
      </c>
      <c r="G259" s="16" t="s">
        <v>489</v>
      </c>
      <c r="H259" s="21">
        <v>0</v>
      </c>
      <c r="I259" s="21">
        <v>0</v>
      </c>
      <c r="J259" s="33" t="s">
        <v>26</v>
      </c>
      <c r="K259" s="21">
        <v>0</v>
      </c>
      <c r="L259" s="21">
        <v>0</v>
      </c>
      <c r="M259" s="33" t="s">
        <v>26</v>
      </c>
      <c r="N259" s="16">
        <v>0</v>
      </c>
      <c r="O259" s="21">
        <v>1</v>
      </c>
      <c r="P259" s="49" t="s">
        <v>2773</v>
      </c>
      <c r="Q259" s="21">
        <v>0</v>
      </c>
      <c r="R259" s="21">
        <v>0</v>
      </c>
      <c r="S259" s="33" t="s">
        <v>26</v>
      </c>
      <c r="T259" s="103">
        <v>0</v>
      </c>
      <c r="U259" s="101">
        <v>0</v>
      </c>
      <c r="V259" s="113" t="s">
        <v>26</v>
      </c>
      <c r="Z259" s="16">
        <f>H259+K259+N259</f>
        <v>0</v>
      </c>
      <c r="AA259" s="16">
        <f t="shared" si="135"/>
        <v>1</v>
      </c>
      <c r="AB259" s="42">
        <f t="shared" si="138"/>
        <v>0</v>
      </c>
      <c r="AC259" s="42">
        <f t="shared" si="139"/>
        <v>0</v>
      </c>
    </row>
    <row r="260" spans="1:29" ht="15.75" hidden="1" customHeight="1" x14ac:dyDescent="0.25">
      <c r="A260" s="16">
        <v>257</v>
      </c>
      <c r="B260" s="31" t="s">
        <v>474</v>
      </c>
      <c r="C260" s="31" t="s">
        <v>485</v>
      </c>
      <c r="D260" s="31" t="s">
        <v>16</v>
      </c>
      <c r="E260" s="30" t="s">
        <v>490</v>
      </c>
      <c r="F260" s="16">
        <v>1</v>
      </c>
      <c r="G260" s="16" t="s">
        <v>491</v>
      </c>
      <c r="H260" s="21">
        <v>0</v>
      </c>
      <c r="I260" s="21">
        <v>0</v>
      </c>
      <c r="J260" s="33" t="s">
        <v>26</v>
      </c>
      <c r="K260" s="21">
        <v>0</v>
      </c>
      <c r="L260" s="21">
        <v>0</v>
      </c>
      <c r="M260" s="33" t="s">
        <v>26</v>
      </c>
      <c r="N260" s="21">
        <v>0</v>
      </c>
      <c r="O260" s="21">
        <v>0</v>
      </c>
      <c r="P260" s="33" t="s">
        <v>26</v>
      </c>
      <c r="Q260" s="21">
        <v>0</v>
      </c>
      <c r="R260" s="21">
        <v>0</v>
      </c>
      <c r="S260" s="33" t="s">
        <v>26</v>
      </c>
      <c r="T260" s="103">
        <v>0</v>
      </c>
      <c r="U260" s="101">
        <v>0</v>
      </c>
      <c r="V260" s="113" t="s">
        <v>26</v>
      </c>
      <c r="Z260" s="16">
        <f>H260+K260+N260</f>
        <v>0</v>
      </c>
      <c r="AA260" s="16">
        <f>I260+L260+O260</f>
        <v>0</v>
      </c>
      <c r="AB260" s="42" t="e">
        <f t="shared" si="138"/>
        <v>#DIV/0!</v>
      </c>
      <c r="AC260" s="42">
        <f t="shared" si="139"/>
        <v>0</v>
      </c>
    </row>
    <row r="261" spans="1:29" ht="15.75" hidden="1" customHeight="1" x14ac:dyDescent="0.25">
      <c r="A261" s="16">
        <v>258</v>
      </c>
      <c r="B261" s="31" t="s">
        <v>474</v>
      </c>
      <c r="C261" s="31" t="s">
        <v>485</v>
      </c>
      <c r="D261" s="31" t="s">
        <v>16</v>
      </c>
      <c r="E261" s="30" t="s">
        <v>492</v>
      </c>
      <c r="F261" s="16">
        <v>1</v>
      </c>
      <c r="G261" s="16" t="s">
        <v>491</v>
      </c>
      <c r="H261" s="21">
        <v>0</v>
      </c>
      <c r="I261" s="21">
        <v>0</v>
      </c>
      <c r="J261" s="33" t="s">
        <v>26</v>
      </c>
      <c r="K261" s="21">
        <v>0</v>
      </c>
      <c r="L261" s="21">
        <v>0</v>
      </c>
      <c r="M261" s="33" t="s">
        <v>26</v>
      </c>
      <c r="N261" s="21">
        <v>0</v>
      </c>
      <c r="O261" s="21">
        <v>0</v>
      </c>
      <c r="P261" s="33" t="s">
        <v>26</v>
      </c>
      <c r="Q261" s="21">
        <v>0</v>
      </c>
      <c r="R261" s="21">
        <v>0</v>
      </c>
      <c r="S261" s="33" t="s">
        <v>26</v>
      </c>
      <c r="T261" s="103">
        <v>0</v>
      </c>
      <c r="U261" s="101">
        <v>0</v>
      </c>
      <c r="V261" s="113" t="s">
        <v>26</v>
      </c>
      <c r="Z261" s="16">
        <f>H261+K261+N261</f>
        <v>0</v>
      </c>
      <c r="AA261" s="16">
        <f>I261+L261+O261</f>
        <v>0</v>
      </c>
      <c r="AB261" s="42" t="e">
        <f t="shared" si="138"/>
        <v>#DIV/0!</v>
      </c>
      <c r="AC261" s="42">
        <f t="shared" si="139"/>
        <v>0</v>
      </c>
    </row>
    <row r="262" spans="1:29" ht="15.75" hidden="1" customHeight="1" x14ac:dyDescent="0.25">
      <c r="A262" s="16">
        <v>259</v>
      </c>
      <c r="B262" s="31" t="s">
        <v>474</v>
      </c>
      <c r="C262" s="31" t="s">
        <v>485</v>
      </c>
      <c r="D262" s="31" t="s">
        <v>16</v>
      </c>
      <c r="E262" s="30" t="s">
        <v>493</v>
      </c>
      <c r="F262" s="16">
        <v>9</v>
      </c>
      <c r="G262" s="16" t="s">
        <v>310</v>
      </c>
      <c r="H262" s="21">
        <v>0</v>
      </c>
      <c r="I262" s="21">
        <v>0</v>
      </c>
      <c r="J262" s="33" t="s">
        <v>26</v>
      </c>
      <c r="K262" s="16">
        <v>1</v>
      </c>
      <c r="L262" s="21">
        <v>1</v>
      </c>
      <c r="M262" s="49" t="s">
        <v>3350</v>
      </c>
      <c r="N262" s="70">
        <v>0</v>
      </c>
      <c r="O262" s="21">
        <v>2</v>
      </c>
      <c r="P262" s="49" t="s">
        <v>2774</v>
      </c>
      <c r="Q262" s="71">
        <v>1</v>
      </c>
      <c r="R262" s="71">
        <v>1</v>
      </c>
      <c r="S262" s="119" t="s">
        <v>3116</v>
      </c>
      <c r="T262" s="103">
        <v>0</v>
      </c>
      <c r="U262" s="101">
        <v>0</v>
      </c>
      <c r="V262" s="113" t="s">
        <v>26</v>
      </c>
      <c r="Z262" s="16">
        <f t="shared" si="134"/>
        <v>2</v>
      </c>
      <c r="AA262" s="16">
        <f t="shared" si="135"/>
        <v>4</v>
      </c>
      <c r="AB262" s="42">
        <f t="shared" si="138"/>
        <v>0.5</v>
      </c>
      <c r="AC262" s="42">
        <f t="shared" si="139"/>
        <v>0.22222222222222221</v>
      </c>
    </row>
    <row r="263" spans="1:29" ht="15.75" hidden="1" customHeight="1" x14ac:dyDescent="0.25">
      <c r="A263" s="16">
        <v>260</v>
      </c>
      <c r="B263" s="31" t="s">
        <v>474</v>
      </c>
      <c r="C263" s="31" t="s">
        <v>485</v>
      </c>
      <c r="D263" s="31" t="s">
        <v>16</v>
      </c>
      <c r="E263" s="17" t="s">
        <v>494</v>
      </c>
      <c r="F263" s="38">
        <v>1</v>
      </c>
      <c r="G263" s="16" t="s">
        <v>18</v>
      </c>
      <c r="H263" s="16">
        <v>19</v>
      </c>
      <c r="I263" s="16">
        <v>19</v>
      </c>
      <c r="J263" s="49" t="s">
        <v>495</v>
      </c>
      <c r="K263" s="16">
        <v>25</v>
      </c>
      <c r="L263" s="16">
        <v>25</v>
      </c>
      <c r="M263" s="49" t="s">
        <v>495</v>
      </c>
      <c r="N263" s="72">
        <v>46</v>
      </c>
      <c r="O263" s="16">
        <v>46</v>
      </c>
      <c r="P263" s="49" t="s">
        <v>2768</v>
      </c>
      <c r="Q263" s="71">
        <v>60</v>
      </c>
      <c r="R263" s="71">
        <v>60</v>
      </c>
      <c r="S263" s="119" t="s">
        <v>3117</v>
      </c>
      <c r="T263" s="136">
        <v>53</v>
      </c>
      <c r="U263" s="6">
        <v>53</v>
      </c>
      <c r="V263" s="105" t="s">
        <v>3117</v>
      </c>
      <c r="Z263" s="16">
        <f t="shared" ref="Z263:Z298" si="140">H263+K263+N263+Q263+T263+W263</f>
        <v>203</v>
      </c>
      <c r="AA263" s="16">
        <f t="shared" ref="AA263:AA298" si="141">I263+L263+O263+R263+U263+X263</f>
        <v>203</v>
      </c>
      <c r="AB263" s="38">
        <f t="shared" ref="AB263:AB264" si="142">Z263/AA263</f>
        <v>1</v>
      </c>
      <c r="AC263" s="38">
        <f t="shared" ref="AC263:AC264" si="143">+AB263/F263</f>
        <v>1</v>
      </c>
    </row>
    <row r="264" spans="1:29" ht="15.75" hidden="1" customHeight="1" x14ac:dyDescent="0.25">
      <c r="A264" s="16">
        <v>261</v>
      </c>
      <c r="B264" s="31" t="s">
        <v>474</v>
      </c>
      <c r="C264" s="31" t="s">
        <v>485</v>
      </c>
      <c r="D264" s="31" t="s">
        <v>16</v>
      </c>
      <c r="E264" s="17" t="s">
        <v>496</v>
      </c>
      <c r="F264" s="38">
        <v>1</v>
      </c>
      <c r="G264" s="16" t="s">
        <v>18</v>
      </c>
      <c r="H264" s="16">
        <v>35</v>
      </c>
      <c r="I264" s="16">
        <v>35</v>
      </c>
      <c r="J264" s="49" t="s">
        <v>497</v>
      </c>
      <c r="K264" s="16">
        <v>24</v>
      </c>
      <c r="L264" s="16">
        <v>24</v>
      </c>
      <c r="M264" s="49" t="s">
        <v>497</v>
      </c>
      <c r="N264" s="69">
        <v>27</v>
      </c>
      <c r="O264" s="16">
        <v>27</v>
      </c>
      <c r="P264" s="49" t="s">
        <v>2769</v>
      </c>
      <c r="Q264" s="73">
        <v>24</v>
      </c>
      <c r="R264" s="71">
        <v>24</v>
      </c>
      <c r="S264" s="120" t="s">
        <v>3118</v>
      </c>
      <c r="T264" s="136">
        <v>34</v>
      </c>
      <c r="U264" s="136">
        <v>34</v>
      </c>
      <c r="V264" s="105" t="s">
        <v>3118</v>
      </c>
      <c r="Z264" s="16">
        <f t="shared" si="140"/>
        <v>144</v>
      </c>
      <c r="AA264" s="16">
        <f t="shared" si="141"/>
        <v>144</v>
      </c>
      <c r="AB264" s="38">
        <f t="shared" si="142"/>
        <v>1</v>
      </c>
      <c r="AC264" s="38">
        <f t="shared" si="143"/>
        <v>1</v>
      </c>
    </row>
    <row r="265" spans="1:29" ht="15.75" hidden="1" customHeight="1" x14ac:dyDescent="0.25">
      <c r="A265" s="16">
        <v>262</v>
      </c>
      <c r="B265" s="31" t="s">
        <v>474</v>
      </c>
      <c r="C265" s="31" t="s">
        <v>485</v>
      </c>
      <c r="D265" s="31" t="s">
        <v>16</v>
      </c>
      <c r="E265" s="17" t="s">
        <v>498</v>
      </c>
      <c r="F265" s="16">
        <v>240000</v>
      </c>
      <c r="G265" s="16" t="s">
        <v>480</v>
      </c>
      <c r="H265" s="31">
        <v>39990</v>
      </c>
      <c r="I265" s="21">
        <v>20000</v>
      </c>
      <c r="J265" s="49" t="s">
        <v>499</v>
      </c>
      <c r="K265" s="16">
        <v>35540</v>
      </c>
      <c r="L265" s="21">
        <v>20000</v>
      </c>
      <c r="M265" s="34" t="s">
        <v>499</v>
      </c>
      <c r="N265" s="69">
        <v>49250</v>
      </c>
      <c r="O265" s="21">
        <v>20000</v>
      </c>
      <c r="P265" s="35"/>
      <c r="Q265" s="73">
        <v>56321</v>
      </c>
      <c r="R265" s="71">
        <v>20000</v>
      </c>
      <c r="S265" s="119" t="s">
        <v>3119</v>
      </c>
      <c r="T265" s="137">
        <v>118263</v>
      </c>
      <c r="U265" s="138">
        <v>20000</v>
      </c>
      <c r="V265" s="105" t="s">
        <v>3119</v>
      </c>
      <c r="Z265" s="16">
        <f t="shared" si="140"/>
        <v>299364</v>
      </c>
      <c r="AA265" s="16">
        <f t="shared" si="141"/>
        <v>100000</v>
      </c>
      <c r="AB265" s="42">
        <f t="shared" ref="AB265:AB298" si="144">+Z265/AA265</f>
        <v>2.9936400000000001</v>
      </c>
      <c r="AC265" s="42">
        <f t="shared" ref="AC265:AC298" si="145">+Z265/F265</f>
        <v>1.24735</v>
      </c>
    </row>
    <row r="266" spans="1:29" ht="15.75" hidden="1" customHeight="1" x14ac:dyDescent="0.25">
      <c r="A266" s="16">
        <v>263</v>
      </c>
      <c r="B266" s="31" t="s">
        <v>474</v>
      </c>
      <c r="C266" s="31" t="s">
        <v>500</v>
      </c>
      <c r="D266" s="31" t="s">
        <v>16</v>
      </c>
      <c r="E266" s="17" t="s">
        <v>501</v>
      </c>
      <c r="F266" s="16">
        <v>192000</v>
      </c>
      <c r="G266" s="16" t="s">
        <v>480</v>
      </c>
      <c r="H266" s="36" t="s">
        <v>3228</v>
      </c>
      <c r="I266" s="21">
        <v>16000</v>
      </c>
      <c r="J266" s="28" t="s">
        <v>3120</v>
      </c>
      <c r="K266" s="36" t="s">
        <v>3228</v>
      </c>
      <c r="L266" s="21">
        <v>16000</v>
      </c>
      <c r="M266" s="28" t="s">
        <v>3120</v>
      </c>
      <c r="N266" s="36" t="s">
        <v>3228</v>
      </c>
      <c r="O266" s="21">
        <v>16000</v>
      </c>
      <c r="P266" s="28" t="s">
        <v>3120</v>
      </c>
      <c r="Q266" s="36" t="s">
        <v>3228</v>
      </c>
      <c r="R266" s="40">
        <v>16000</v>
      </c>
      <c r="S266" s="121" t="s">
        <v>3120</v>
      </c>
      <c r="T266" s="36" t="s">
        <v>3228</v>
      </c>
      <c r="U266" s="40">
        <v>16000</v>
      </c>
      <c r="V266" s="148" t="s">
        <v>3120</v>
      </c>
      <c r="Z266" s="16" t="e">
        <f>H266+K266+N266</f>
        <v>#VALUE!</v>
      </c>
      <c r="AA266" s="16">
        <f>I266+L266+O266</f>
        <v>48000</v>
      </c>
      <c r="AB266" s="42" t="e">
        <f t="shared" si="144"/>
        <v>#VALUE!</v>
      </c>
      <c r="AC266" s="42" t="e">
        <f t="shared" si="145"/>
        <v>#VALUE!</v>
      </c>
    </row>
    <row r="267" spans="1:29" ht="15.75" hidden="1" customHeight="1" x14ac:dyDescent="0.25">
      <c r="A267" s="16">
        <v>264</v>
      </c>
      <c r="B267" s="31" t="s">
        <v>474</v>
      </c>
      <c r="C267" s="31" t="s">
        <v>500</v>
      </c>
      <c r="D267" s="31" t="s">
        <v>16</v>
      </c>
      <c r="E267" s="17" t="s">
        <v>502</v>
      </c>
      <c r="F267" s="16">
        <v>66000</v>
      </c>
      <c r="G267" s="16" t="s">
        <v>480</v>
      </c>
      <c r="H267" s="36" t="s">
        <v>3228</v>
      </c>
      <c r="I267" s="21">
        <v>5500</v>
      </c>
      <c r="J267" s="28" t="s">
        <v>3120</v>
      </c>
      <c r="K267" s="36" t="s">
        <v>3228</v>
      </c>
      <c r="L267" s="21">
        <v>5500</v>
      </c>
      <c r="M267" s="28" t="s">
        <v>3120</v>
      </c>
      <c r="N267" s="36" t="s">
        <v>3228</v>
      </c>
      <c r="O267" s="21">
        <v>5500</v>
      </c>
      <c r="P267" s="28" t="s">
        <v>3120</v>
      </c>
      <c r="Q267" s="36" t="s">
        <v>3228</v>
      </c>
      <c r="R267" s="40">
        <v>5500</v>
      </c>
      <c r="S267" s="121" t="s">
        <v>3120</v>
      </c>
      <c r="T267" s="36" t="s">
        <v>3228</v>
      </c>
      <c r="U267" s="40">
        <v>5500</v>
      </c>
      <c r="V267" s="148" t="s">
        <v>3120</v>
      </c>
      <c r="Z267" s="16" t="e">
        <f>H267+K267+N267</f>
        <v>#VALUE!</v>
      </c>
      <c r="AA267" s="16">
        <f>I267+L267+O267</f>
        <v>16500</v>
      </c>
      <c r="AB267" s="42" t="e">
        <f t="shared" si="144"/>
        <v>#VALUE!</v>
      </c>
      <c r="AC267" s="42" t="e">
        <f t="shared" si="145"/>
        <v>#VALUE!</v>
      </c>
    </row>
    <row r="268" spans="1:29" ht="15.75" hidden="1" customHeight="1" x14ac:dyDescent="0.25">
      <c r="A268" s="16">
        <v>265</v>
      </c>
      <c r="B268" s="31" t="s">
        <v>474</v>
      </c>
      <c r="C268" s="31" t="s">
        <v>500</v>
      </c>
      <c r="D268" s="31" t="s">
        <v>16</v>
      </c>
      <c r="E268" s="17" t="s">
        <v>503</v>
      </c>
      <c r="F268" s="16">
        <v>48</v>
      </c>
      <c r="G268" s="16" t="s">
        <v>109</v>
      </c>
      <c r="H268" s="16">
        <v>4</v>
      </c>
      <c r="I268" s="21">
        <v>4</v>
      </c>
      <c r="J268" s="49" t="s">
        <v>504</v>
      </c>
      <c r="K268" s="16">
        <v>4</v>
      </c>
      <c r="L268" s="21">
        <v>4</v>
      </c>
      <c r="M268" s="49" t="s">
        <v>504</v>
      </c>
      <c r="N268" s="16">
        <v>5</v>
      </c>
      <c r="O268" s="21">
        <v>4</v>
      </c>
      <c r="P268" s="49" t="s">
        <v>2775</v>
      </c>
      <c r="Q268" s="31">
        <v>2</v>
      </c>
      <c r="R268" s="31">
        <v>4</v>
      </c>
      <c r="S268" s="119" t="s">
        <v>3121</v>
      </c>
      <c r="T268" s="57">
        <v>4</v>
      </c>
      <c r="U268" s="31">
        <v>4</v>
      </c>
      <c r="V268" s="105" t="s">
        <v>3121</v>
      </c>
      <c r="Z268" s="16">
        <f t="shared" si="140"/>
        <v>19</v>
      </c>
      <c r="AA268" s="16">
        <f t="shared" si="141"/>
        <v>20</v>
      </c>
      <c r="AB268" s="42">
        <f t="shared" si="144"/>
        <v>0.95</v>
      </c>
      <c r="AC268" s="42">
        <f t="shared" si="145"/>
        <v>0.39583333333333331</v>
      </c>
    </row>
    <row r="269" spans="1:29" ht="15.75" hidden="1" customHeight="1" x14ac:dyDescent="0.25">
      <c r="A269" s="16">
        <v>266</v>
      </c>
      <c r="B269" s="31" t="s">
        <v>474</v>
      </c>
      <c r="C269" s="31" t="s">
        <v>505</v>
      </c>
      <c r="D269" s="31" t="s">
        <v>16</v>
      </c>
      <c r="E269" s="17" t="s">
        <v>479</v>
      </c>
      <c r="F269" s="16">
        <v>8749703</v>
      </c>
      <c r="G269" s="16" t="s">
        <v>480</v>
      </c>
      <c r="H269" s="16">
        <v>336269</v>
      </c>
      <c r="I269" s="21">
        <v>764111</v>
      </c>
      <c r="J269" s="49" t="s">
        <v>506</v>
      </c>
      <c r="K269" s="16">
        <v>193398</v>
      </c>
      <c r="L269" s="21">
        <v>675266</v>
      </c>
      <c r="M269" s="49" t="s">
        <v>506</v>
      </c>
      <c r="N269" s="16">
        <v>34445</v>
      </c>
      <c r="O269" s="21">
        <v>665138</v>
      </c>
      <c r="P269" s="49" t="s">
        <v>2776</v>
      </c>
      <c r="Q269" s="41">
        <v>138515</v>
      </c>
      <c r="R269" s="41">
        <v>678719</v>
      </c>
      <c r="S269" s="119" t="s">
        <v>2776</v>
      </c>
      <c r="T269" s="139">
        <v>196355</v>
      </c>
      <c r="U269" s="140">
        <v>785420</v>
      </c>
      <c r="V269" s="105" t="s">
        <v>2776</v>
      </c>
      <c r="Z269" s="16">
        <f t="shared" si="140"/>
        <v>898982</v>
      </c>
      <c r="AA269" s="16">
        <f t="shared" si="141"/>
        <v>3568654</v>
      </c>
      <c r="AB269" s="42">
        <f t="shared" si="144"/>
        <v>0.25191066435692561</v>
      </c>
      <c r="AC269" s="42">
        <f t="shared" si="145"/>
        <v>0.10274428743467064</v>
      </c>
    </row>
    <row r="270" spans="1:29" ht="15.75" hidden="1" customHeight="1" x14ac:dyDescent="0.25">
      <c r="A270" s="16">
        <v>267</v>
      </c>
      <c r="B270" s="31" t="s">
        <v>474</v>
      </c>
      <c r="C270" s="31" t="s">
        <v>505</v>
      </c>
      <c r="D270" s="31" t="s">
        <v>16</v>
      </c>
      <c r="E270" s="17" t="s">
        <v>507</v>
      </c>
      <c r="F270" s="16">
        <v>1234</v>
      </c>
      <c r="G270" s="16" t="s">
        <v>508</v>
      </c>
      <c r="H270" s="16">
        <v>104</v>
      </c>
      <c r="I270" s="21">
        <v>104</v>
      </c>
      <c r="J270" s="49" t="s">
        <v>509</v>
      </c>
      <c r="K270" s="16">
        <v>96</v>
      </c>
      <c r="L270" s="21">
        <v>96</v>
      </c>
      <c r="M270" s="49" t="s">
        <v>509</v>
      </c>
      <c r="N270" s="16">
        <v>104</v>
      </c>
      <c r="O270" s="21">
        <v>108</v>
      </c>
      <c r="P270" s="49" t="s">
        <v>2777</v>
      </c>
      <c r="Q270" s="41">
        <v>108</v>
      </c>
      <c r="R270" s="41">
        <v>104</v>
      </c>
      <c r="S270" s="119" t="s">
        <v>2777</v>
      </c>
      <c r="T270" s="139">
        <v>96</v>
      </c>
      <c r="U270" s="140">
        <v>96</v>
      </c>
      <c r="V270" s="105" t="s">
        <v>2777</v>
      </c>
      <c r="Z270" s="16">
        <f t="shared" si="140"/>
        <v>508</v>
      </c>
      <c r="AA270" s="16">
        <f t="shared" si="141"/>
        <v>508</v>
      </c>
      <c r="AB270" s="42">
        <f t="shared" si="144"/>
        <v>1</v>
      </c>
      <c r="AC270" s="42">
        <f t="shared" si="145"/>
        <v>0.41166936790923825</v>
      </c>
    </row>
    <row r="271" spans="1:29" ht="15.75" hidden="1" customHeight="1" x14ac:dyDescent="0.25">
      <c r="A271" s="16">
        <v>268</v>
      </c>
      <c r="B271" s="31" t="s">
        <v>474</v>
      </c>
      <c r="C271" s="31" t="s">
        <v>505</v>
      </c>
      <c r="D271" s="31" t="s">
        <v>16</v>
      </c>
      <c r="E271" s="17" t="s">
        <v>510</v>
      </c>
      <c r="F271" s="16">
        <v>629300</v>
      </c>
      <c r="G271" s="16" t="s">
        <v>511</v>
      </c>
      <c r="H271" s="16">
        <v>42</v>
      </c>
      <c r="I271" s="21">
        <v>56400</v>
      </c>
      <c r="J271" s="49" t="s">
        <v>512</v>
      </c>
      <c r="K271" s="16">
        <v>6763</v>
      </c>
      <c r="L271" s="21">
        <v>57200</v>
      </c>
      <c r="M271" s="49" t="s">
        <v>512</v>
      </c>
      <c r="N271" s="16">
        <v>6351.02</v>
      </c>
      <c r="O271" s="21">
        <v>50950</v>
      </c>
      <c r="P271" s="49" t="s">
        <v>2778</v>
      </c>
      <c r="Q271" s="41">
        <v>30</v>
      </c>
      <c r="R271" s="41">
        <v>52150</v>
      </c>
      <c r="S271" s="119" t="s">
        <v>2778</v>
      </c>
      <c r="T271" s="139">
        <v>60</v>
      </c>
      <c r="U271" s="140">
        <v>51200</v>
      </c>
      <c r="V271" s="105" t="s">
        <v>2778</v>
      </c>
      <c r="Z271" s="16">
        <f t="shared" si="140"/>
        <v>13246.02</v>
      </c>
      <c r="AA271" s="16">
        <f t="shared" si="141"/>
        <v>267900</v>
      </c>
      <c r="AB271" s="42">
        <f t="shared" si="144"/>
        <v>4.9443896976483763E-2</v>
      </c>
      <c r="AC271" s="42">
        <f t="shared" si="145"/>
        <v>2.1048816144922929E-2</v>
      </c>
    </row>
    <row r="272" spans="1:29" ht="15.75" hidden="1" customHeight="1" x14ac:dyDescent="0.25">
      <c r="A272" s="16">
        <v>269</v>
      </c>
      <c r="B272" s="31" t="s">
        <v>474</v>
      </c>
      <c r="C272" s="31" t="s">
        <v>505</v>
      </c>
      <c r="D272" s="31" t="s">
        <v>16</v>
      </c>
      <c r="E272" s="17" t="s">
        <v>513</v>
      </c>
      <c r="F272" s="16">
        <v>612</v>
      </c>
      <c r="G272" s="16" t="s">
        <v>514</v>
      </c>
      <c r="H272" s="16">
        <v>29</v>
      </c>
      <c r="I272" s="21">
        <v>52</v>
      </c>
      <c r="J272" s="49" t="s">
        <v>515</v>
      </c>
      <c r="K272" s="23">
        <v>19</v>
      </c>
      <c r="L272" s="21">
        <v>48</v>
      </c>
      <c r="M272" s="49" t="s">
        <v>515</v>
      </c>
      <c r="N272" s="16">
        <v>8</v>
      </c>
      <c r="O272" s="21">
        <v>52</v>
      </c>
      <c r="P272" s="49" t="s">
        <v>2779</v>
      </c>
      <c r="Q272" s="41">
        <v>21</v>
      </c>
      <c r="R272" s="41">
        <v>50</v>
      </c>
      <c r="S272" s="119" t="s">
        <v>2779</v>
      </c>
      <c r="T272" s="139">
        <v>24</v>
      </c>
      <c r="U272" s="140">
        <v>48</v>
      </c>
      <c r="V272" s="105" t="s">
        <v>2779</v>
      </c>
      <c r="Z272" s="16">
        <f t="shared" si="140"/>
        <v>101</v>
      </c>
      <c r="AA272" s="16">
        <f t="shared" si="141"/>
        <v>250</v>
      </c>
      <c r="AB272" s="42">
        <f t="shared" si="144"/>
        <v>0.40400000000000003</v>
      </c>
      <c r="AC272" s="42">
        <f t="shared" si="145"/>
        <v>0.16503267973856209</v>
      </c>
    </row>
    <row r="273" spans="1:30" ht="15.75" hidden="1" customHeight="1" x14ac:dyDescent="0.25">
      <c r="A273" s="16">
        <v>270</v>
      </c>
      <c r="B273" s="31" t="s">
        <v>474</v>
      </c>
      <c r="C273" s="31" t="s">
        <v>505</v>
      </c>
      <c r="D273" s="31" t="s">
        <v>16</v>
      </c>
      <c r="E273" s="17" t="s">
        <v>516</v>
      </c>
      <c r="F273" s="16">
        <v>13288.6</v>
      </c>
      <c r="G273" s="16" t="s">
        <v>517</v>
      </c>
      <c r="H273" s="16">
        <v>1133.8000000000002</v>
      </c>
      <c r="I273" s="21">
        <v>1133.8</v>
      </c>
      <c r="J273" s="49" t="s">
        <v>518</v>
      </c>
      <c r="K273" s="16">
        <v>957.80000000000018</v>
      </c>
      <c r="L273" s="21">
        <v>1046</v>
      </c>
      <c r="M273" s="49" t="s">
        <v>518</v>
      </c>
      <c r="N273" s="16">
        <v>1086.9000000000001</v>
      </c>
      <c r="O273" s="21">
        <v>1177.4000000000001</v>
      </c>
      <c r="P273" s="49" t="s">
        <v>2780</v>
      </c>
      <c r="Q273" s="41">
        <v>1042.7000000000003</v>
      </c>
      <c r="R273" s="41">
        <v>1088</v>
      </c>
      <c r="S273" s="119" t="s">
        <v>2780</v>
      </c>
      <c r="T273" s="139">
        <v>1000.3000000000002</v>
      </c>
      <c r="U273" s="140">
        <v>1043</v>
      </c>
      <c r="V273" s="105" t="s">
        <v>2780</v>
      </c>
      <c r="Z273" s="16">
        <f t="shared" si="140"/>
        <v>5221.5000000000009</v>
      </c>
      <c r="AA273" s="16">
        <f t="shared" si="141"/>
        <v>5488.2000000000007</v>
      </c>
      <c r="AB273" s="42">
        <f t="shared" si="144"/>
        <v>0.95140483218541605</v>
      </c>
      <c r="AC273" s="42">
        <f t="shared" si="145"/>
        <v>0.39293078277621424</v>
      </c>
    </row>
    <row r="274" spans="1:30" ht="15.75" hidden="1" customHeight="1" x14ac:dyDescent="0.25">
      <c r="A274" s="16">
        <v>271</v>
      </c>
      <c r="B274" s="31" t="s">
        <v>474</v>
      </c>
      <c r="C274" s="31" t="s">
        <v>505</v>
      </c>
      <c r="D274" s="31" t="s">
        <v>16</v>
      </c>
      <c r="E274" s="17" t="s">
        <v>519</v>
      </c>
      <c r="F274" s="16">
        <v>2188.8000000000002</v>
      </c>
      <c r="G274" s="16" t="s">
        <v>517</v>
      </c>
      <c r="H274" s="16">
        <v>186.29999999999993</v>
      </c>
      <c r="I274" s="21">
        <v>187.2</v>
      </c>
      <c r="J274" s="49" t="s">
        <v>520</v>
      </c>
      <c r="K274" s="16">
        <v>156.79999999999998</v>
      </c>
      <c r="L274" s="21">
        <v>172.8</v>
      </c>
      <c r="M274" s="49" t="s">
        <v>520</v>
      </c>
      <c r="N274" s="16">
        <v>186.99</v>
      </c>
      <c r="O274" s="21">
        <v>194.4</v>
      </c>
      <c r="P274" s="49" t="s">
        <v>2781</v>
      </c>
      <c r="Q274" s="41">
        <v>189.79999999999998</v>
      </c>
      <c r="R274" s="41">
        <v>180</v>
      </c>
      <c r="S274" s="119" t="s">
        <v>2781</v>
      </c>
      <c r="T274" s="141">
        <v>169.44999999999996</v>
      </c>
      <c r="U274" s="140">
        <v>172.8</v>
      </c>
      <c r="V274" s="105" t="s">
        <v>2781</v>
      </c>
      <c r="Z274" s="16">
        <f t="shared" si="140"/>
        <v>889.3399999999998</v>
      </c>
      <c r="AA274" s="16">
        <f t="shared" si="141"/>
        <v>907.2</v>
      </c>
      <c r="AB274" s="42">
        <f t="shared" si="144"/>
        <v>0.98031305114638423</v>
      </c>
      <c r="AC274" s="42">
        <f t="shared" si="145"/>
        <v>0.406313961988304</v>
      </c>
    </row>
    <row r="275" spans="1:30" ht="15.75" hidden="1" customHeight="1" x14ac:dyDescent="0.25">
      <c r="A275" s="16">
        <v>272</v>
      </c>
      <c r="B275" s="31" t="s">
        <v>474</v>
      </c>
      <c r="C275" s="31" t="s">
        <v>521</v>
      </c>
      <c r="D275" s="31" t="s">
        <v>16</v>
      </c>
      <c r="E275" s="17" t="s">
        <v>479</v>
      </c>
      <c r="F275" s="16">
        <v>3062076</v>
      </c>
      <c r="G275" s="16" t="s">
        <v>480</v>
      </c>
      <c r="H275" s="16">
        <v>251729</v>
      </c>
      <c r="I275" s="21">
        <v>208657</v>
      </c>
      <c r="J275" s="49" t="s">
        <v>522</v>
      </c>
      <c r="K275" s="16">
        <v>260616</v>
      </c>
      <c r="L275" s="21">
        <v>294485</v>
      </c>
      <c r="M275" s="49" t="s">
        <v>522</v>
      </c>
      <c r="N275" s="16">
        <v>322866</v>
      </c>
      <c r="O275" s="21">
        <v>310662</v>
      </c>
      <c r="P275" s="49" t="s">
        <v>2782</v>
      </c>
      <c r="Q275" s="41">
        <v>384617</v>
      </c>
      <c r="R275" s="41">
        <v>353111</v>
      </c>
      <c r="S275" s="119" t="s">
        <v>2782</v>
      </c>
      <c r="T275" s="142">
        <v>360378</v>
      </c>
      <c r="U275" s="143">
        <v>359638</v>
      </c>
      <c r="V275" s="105" t="s">
        <v>2782</v>
      </c>
      <c r="Z275" s="16">
        <f t="shared" si="140"/>
        <v>1580206</v>
      </c>
      <c r="AA275" s="16">
        <f t="shared" si="141"/>
        <v>1526553</v>
      </c>
      <c r="AB275" s="42">
        <f t="shared" si="144"/>
        <v>1.0351465032658544</v>
      </c>
      <c r="AC275" s="42">
        <f t="shared" si="145"/>
        <v>0.51605708022923014</v>
      </c>
    </row>
    <row r="276" spans="1:30" ht="15.75" hidden="1" customHeight="1" x14ac:dyDescent="0.25">
      <c r="A276" s="16">
        <v>273</v>
      </c>
      <c r="B276" s="31" t="s">
        <v>474</v>
      </c>
      <c r="C276" s="31" t="s">
        <v>521</v>
      </c>
      <c r="D276" s="31" t="s">
        <v>16</v>
      </c>
      <c r="E276" s="17" t="s">
        <v>519</v>
      </c>
      <c r="F276" s="16">
        <v>359.79999999999995</v>
      </c>
      <c r="G276" s="16" t="s">
        <v>517</v>
      </c>
      <c r="H276" s="16">
        <v>72.09999999999998</v>
      </c>
      <c r="I276" s="21">
        <v>25</v>
      </c>
      <c r="J276" s="49" t="s">
        <v>523</v>
      </c>
      <c r="K276" s="16">
        <v>85.75</v>
      </c>
      <c r="L276" s="21">
        <v>31</v>
      </c>
      <c r="M276" s="49" t="s">
        <v>523</v>
      </c>
      <c r="N276" s="16">
        <v>115.60999999999999</v>
      </c>
      <c r="O276" s="21">
        <v>36.4</v>
      </c>
      <c r="P276" s="49" t="s">
        <v>2783</v>
      </c>
      <c r="Q276" s="41">
        <v>113.79999999999997</v>
      </c>
      <c r="R276" s="41">
        <v>35</v>
      </c>
      <c r="S276" s="119" t="s">
        <v>2783</v>
      </c>
      <c r="T276" s="142">
        <v>112.55</v>
      </c>
      <c r="U276" s="143">
        <v>31</v>
      </c>
      <c r="V276" s="105" t="s">
        <v>2783</v>
      </c>
      <c r="Z276" s="16">
        <f t="shared" si="140"/>
        <v>499.80999999999989</v>
      </c>
      <c r="AA276" s="16">
        <f t="shared" si="141"/>
        <v>158.4</v>
      </c>
      <c r="AB276" s="42">
        <f t="shared" si="144"/>
        <v>3.1553661616161608</v>
      </c>
      <c r="AC276" s="42">
        <f t="shared" si="145"/>
        <v>1.3891328515842134</v>
      </c>
    </row>
    <row r="277" spans="1:30" ht="15.75" hidden="1" customHeight="1" x14ac:dyDescent="0.25">
      <c r="A277" s="16">
        <v>274</v>
      </c>
      <c r="B277" s="31" t="s">
        <v>474</v>
      </c>
      <c r="C277" s="31" t="s">
        <v>521</v>
      </c>
      <c r="D277" s="31" t="s">
        <v>16</v>
      </c>
      <c r="E277" s="17" t="s">
        <v>516</v>
      </c>
      <c r="F277" s="16">
        <v>285</v>
      </c>
      <c r="G277" s="16" t="s">
        <v>517</v>
      </c>
      <c r="H277" s="16">
        <v>46.199999999999996</v>
      </c>
      <c r="I277" s="21">
        <v>20</v>
      </c>
      <c r="J277" s="49" t="s">
        <v>524</v>
      </c>
      <c r="K277" s="16">
        <v>32</v>
      </c>
      <c r="L277" s="21">
        <v>25</v>
      </c>
      <c r="M277" s="49" t="s">
        <v>524</v>
      </c>
      <c r="N277" s="16">
        <v>69.180000000000007</v>
      </c>
      <c r="O277" s="21">
        <v>25</v>
      </c>
      <c r="P277" s="49" t="s">
        <v>2784</v>
      </c>
      <c r="Q277" s="41">
        <v>77.899999999999991</v>
      </c>
      <c r="R277" s="41">
        <v>25</v>
      </c>
      <c r="S277" s="119" t="s">
        <v>2784</v>
      </c>
      <c r="T277" s="142">
        <v>101.09999999999997</v>
      </c>
      <c r="U277" s="143">
        <v>25</v>
      </c>
      <c r="V277" s="105" t="s">
        <v>2784</v>
      </c>
      <c r="Z277" s="16">
        <f t="shared" si="140"/>
        <v>326.37999999999994</v>
      </c>
      <c r="AA277" s="16">
        <f t="shared" si="141"/>
        <v>120</v>
      </c>
      <c r="AB277" s="42">
        <f t="shared" si="144"/>
        <v>2.7198333333333329</v>
      </c>
      <c r="AC277" s="42">
        <f t="shared" si="145"/>
        <v>1.1451929824561402</v>
      </c>
    </row>
    <row r="278" spans="1:30" ht="15.75" hidden="1" customHeight="1" x14ac:dyDescent="0.25">
      <c r="A278" s="16">
        <v>275</v>
      </c>
      <c r="B278" s="31" t="s">
        <v>474</v>
      </c>
      <c r="C278" s="31" t="s">
        <v>521</v>
      </c>
      <c r="D278" s="31" t="s">
        <v>16</v>
      </c>
      <c r="E278" s="17" t="s">
        <v>510</v>
      </c>
      <c r="F278" s="16">
        <v>15300</v>
      </c>
      <c r="G278" s="16" t="s">
        <v>511</v>
      </c>
      <c r="H278" s="16">
        <v>12</v>
      </c>
      <c r="I278" s="21">
        <v>100</v>
      </c>
      <c r="J278" s="49" t="s">
        <v>526</v>
      </c>
      <c r="K278" s="16">
        <v>268</v>
      </c>
      <c r="L278" s="21">
        <v>100</v>
      </c>
      <c r="M278" s="49" t="s">
        <v>526</v>
      </c>
      <c r="N278" s="16">
        <v>135</v>
      </c>
      <c r="O278" s="21">
        <v>2000</v>
      </c>
      <c r="P278" s="49" t="s">
        <v>2785</v>
      </c>
      <c r="Q278" s="40">
        <v>0</v>
      </c>
      <c r="R278" s="40">
        <v>1500</v>
      </c>
      <c r="S278" s="74" t="s">
        <v>3122</v>
      </c>
      <c r="T278" s="142">
        <v>8990</v>
      </c>
      <c r="U278" s="143">
        <v>1500</v>
      </c>
      <c r="V278" s="105" t="s">
        <v>3682</v>
      </c>
      <c r="Z278" s="16">
        <f t="shared" si="140"/>
        <v>9405</v>
      </c>
      <c r="AA278" s="16">
        <f t="shared" si="141"/>
        <v>5200</v>
      </c>
      <c r="AB278" s="42">
        <f t="shared" si="144"/>
        <v>1.8086538461538462</v>
      </c>
      <c r="AC278" s="42">
        <f t="shared" si="145"/>
        <v>0.61470588235294121</v>
      </c>
    </row>
    <row r="279" spans="1:30" ht="15.75" hidden="1" customHeight="1" x14ac:dyDescent="0.25">
      <c r="A279" s="16">
        <v>276</v>
      </c>
      <c r="B279" s="31" t="s">
        <v>474</v>
      </c>
      <c r="C279" s="31" t="s">
        <v>521</v>
      </c>
      <c r="D279" s="31" t="s">
        <v>16</v>
      </c>
      <c r="E279" s="17" t="s">
        <v>507</v>
      </c>
      <c r="F279" s="16">
        <v>560</v>
      </c>
      <c r="G279" s="16" t="s">
        <v>508</v>
      </c>
      <c r="H279" s="16">
        <v>0</v>
      </c>
      <c r="I279" s="21">
        <v>50</v>
      </c>
      <c r="J279" s="49"/>
      <c r="K279" s="16">
        <v>0</v>
      </c>
      <c r="L279" s="21">
        <v>50</v>
      </c>
      <c r="M279" s="49"/>
      <c r="N279" s="16">
        <v>94</v>
      </c>
      <c r="O279" s="21">
        <v>10</v>
      </c>
      <c r="P279" s="49" t="s">
        <v>2786</v>
      </c>
      <c r="Q279" s="41">
        <v>214</v>
      </c>
      <c r="R279" s="41">
        <v>10</v>
      </c>
      <c r="S279" s="119" t="s">
        <v>3123</v>
      </c>
      <c r="T279" s="143">
        <v>232</v>
      </c>
      <c r="U279" s="143">
        <v>10</v>
      </c>
      <c r="V279" s="105" t="s">
        <v>3123</v>
      </c>
      <c r="Z279" s="16">
        <f t="shared" si="140"/>
        <v>540</v>
      </c>
      <c r="AA279" s="16">
        <f t="shared" si="141"/>
        <v>130</v>
      </c>
      <c r="AB279" s="42">
        <f t="shared" si="144"/>
        <v>4.1538461538461542</v>
      </c>
      <c r="AC279" s="42">
        <f t="shared" si="145"/>
        <v>0.9642857142857143</v>
      </c>
    </row>
    <row r="280" spans="1:30" s="106" customFormat="1" ht="15.75" hidden="1" customHeight="1" x14ac:dyDescent="0.25">
      <c r="A280" s="370">
        <v>277</v>
      </c>
      <c r="B280" s="370" t="s">
        <v>474</v>
      </c>
      <c r="C280" s="370" t="s">
        <v>521</v>
      </c>
      <c r="D280" s="370" t="s">
        <v>16</v>
      </c>
      <c r="E280" s="372" t="s">
        <v>528</v>
      </c>
      <c r="F280" s="370">
        <v>6400</v>
      </c>
      <c r="G280" s="370" t="s">
        <v>525</v>
      </c>
      <c r="H280" s="370">
        <v>0</v>
      </c>
      <c r="I280" s="370">
        <v>0</v>
      </c>
      <c r="J280" s="372" t="s">
        <v>26</v>
      </c>
      <c r="K280" s="370">
        <v>0</v>
      </c>
      <c r="L280" s="370">
        <v>0</v>
      </c>
      <c r="M280" s="372" t="s">
        <v>26</v>
      </c>
      <c r="N280" s="370">
        <v>0</v>
      </c>
      <c r="O280" s="370">
        <v>1600</v>
      </c>
      <c r="P280" s="380" t="s">
        <v>527</v>
      </c>
      <c r="Q280" s="381">
        <v>0</v>
      </c>
      <c r="R280" s="381">
        <v>0</v>
      </c>
      <c r="S280" s="380" t="s">
        <v>3122</v>
      </c>
      <c r="T280" s="370">
        <v>0</v>
      </c>
      <c r="U280" s="370">
        <v>0</v>
      </c>
      <c r="V280" s="382" t="s">
        <v>26</v>
      </c>
      <c r="W280" s="376"/>
      <c r="X280" s="376"/>
      <c r="Y280" s="376"/>
      <c r="Z280" s="370">
        <f t="shared" si="140"/>
        <v>0</v>
      </c>
      <c r="AA280" s="370">
        <f t="shared" si="141"/>
        <v>1600</v>
      </c>
      <c r="AB280" s="377">
        <f t="shared" si="144"/>
        <v>0</v>
      </c>
      <c r="AC280" s="377">
        <f t="shared" si="145"/>
        <v>0</v>
      </c>
      <c r="AD280" s="370"/>
    </row>
    <row r="281" spans="1:30" s="106" customFormat="1" ht="15.75" hidden="1" customHeight="1" x14ac:dyDescent="0.25">
      <c r="A281" s="370">
        <v>278</v>
      </c>
      <c r="B281" s="370" t="s">
        <v>474</v>
      </c>
      <c r="C281" s="370" t="s">
        <v>521</v>
      </c>
      <c r="D281" s="370" t="s">
        <v>16</v>
      </c>
      <c r="E281" s="372" t="s">
        <v>529</v>
      </c>
      <c r="F281" s="370">
        <v>12800</v>
      </c>
      <c r="G281" s="370" t="s">
        <v>525</v>
      </c>
      <c r="H281" s="370">
        <v>0</v>
      </c>
      <c r="I281" s="370">
        <v>0</v>
      </c>
      <c r="J281" s="372" t="s">
        <v>26</v>
      </c>
      <c r="K281" s="370">
        <v>0</v>
      </c>
      <c r="L281" s="370">
        <v>0</v>
      </c>
      <c r="M281" s="372" t="s">
        <v>26</v>
      </c>
      <c r="N281" s="370">
        <v>0</v>
      </c>
      <c r="O281" s="370">
        <v>3200</v>
      </c>
      <c r="P281" s="383" t="s">
        <v>527</v>
      </c>
      <c r="Q281" s="381">
        <v>0</v>
      </c>
      <c r="R281" s="381">
        <v>0</v>
      </c>
      <c r="S281" s="380" t="s">
        <v>3122</v>
      </c>
      <c r="T281" s="384">
        <v>7460</v>
      </c>
      <c r="U281" s="376">
        <v>0</v>
      </c>
      <c r="V281" s="375" t="s">
        <v>26</v>
      </c>
      <c r="W281" s="376"/>
      <c r="X281" s="376"/>
      <c r="Y281" s="376"/>
      <c r="Z281" s="370">
        <f t="shared" si="140"/>
        <v>7460</v>
      </c>
      <c r="AA281" s="370">
        <f t="shared" si="141"/>
        <v>3200</v>
      </c>
      <c r="AB281" s="377">
        <f t="shared" si="144"/>
        <v>2.3312499999999998</v>
      </c>
      <c r="AC281" s="377">
        <f t="shared" si="145"/>
        <v>0.58281249999999996</v>
      </c>
      <c r="AD281" s="370"/>
    </row>
    <row r="282" spans="1:30" s="106" customFormat="1" ht="15.75" hidden="1" customHeight="1" x14ac:dyDescent="0.25">
      <c r="A282" s="370">
        <v>279</v>
      </c>
      <c r="B282" s="370" t="s">
        <v>474</v>
      </c>
      <c r="C282" s="370" t="s">
        <v>521</v>
      </c>
      <c r="D282" s="370" t="s">
        <v>16</v>
      </c>
      <c r="E282" s="372" t="s">
        <v>530</v>
      </c>
      <c r="F282" s="370">
        <v>6400</v>
      </c>
      <c r="G282" s="370" t="s">
        <v>480</v>
      </c>
      <c r="H282" s="370">
        <v>0</v>
      </c>
      <c r="I282" s="370">
        <v>0</v>
      </c>
      <c r="J282" s="372" t="s">
        <v>26</v>
      </c>
      <c r="K282" s="370">
        <v>0</v>
      </c>
      <c r="L282" s="370">
        <v>0</v>
      </c>
      <c r="M282" s="372" t="s">
        <v>26</v>
      </c>
      <c r="N282" s="370">
        <v>0</v>
      </c>
      <c r="O282" s="370">
        <v>1600</v>
      </c>
      <c r="P282" s="383" t="s">
        <v>527</v>
      </c>
      <c r="Q282" s="381">
        <v>0</v>
      </c>
      <c r="R282" s="381">
        <v>0</v>
      </c>
      <c r="S282" s="380" t="s">
        <v>3122</v>
      </c>
      <c r="T282" s="370">
        <v>0</v>
      </c>
      <c r="U282" s="370">
        <v>0</v>
      </c>
      <c r="V282" s="382" t="s">
        <v>26</v>
      </c>
      <c r="W282" s="376"/>
      <c r="X282" s="376"/>
      <c r="Y282" s="376"/>
      <c r="Z282" s="370">
        <f t="shared" si="140"/>
        <v>0</v>
      </c>
      <c r="AA282" s="370">
        <f t="shared" si="141"/>
        <v>1600</v>
      </c>
      <c r="AB282" s="377">
        <f t="shared" si="144"/>
        <v>0</v>
      </c>
      <c r="AC282" s="377">
        <f t="shared" si="145"/>
        <v>0</v>
      </c>
      <c r="AD282" s="370"/>
    </row>
    <row r="283" spans="1:30" ht="15.75" hidden="1" customHeight="1" x14ac:dyDescent="0.25">
      <c r="A283" s="16">
        <v>280</v>
      </c>
      <c r="B283" s="31" t="s">
        <v>474</v>
      </c>
      <c r="C283" s="31" t="s">
        <v>531</v>
      </c>
      <c r="D283" s="31" t="s">
        <v>16</v>
      </c>
      <c r="E283" s="17" t="s">
        <v>532</v>
      </c>
      <c r="F283" s="16">
        <v>5522000</v>
      </c>
      <c r="G283" s="16" t="s">
        <v>480</v>
      </c>
      <c r="H283" s="16">
        <v>481538</v>
      </c>
      <c r="I283" s="21">
        <v>484000</v>
      </c>
      <c r="J283" s="49" t="s">
        <v>533</v>
      </c>
      <c r="K283" s="16">
        <v>400597</v>
      </c>
      <c r="L283" s="21">
        <v>418000</v>
      </c>
      <c r="M283" s="49" t="s">
        <v>533</v>
      </c>
      <c r="N283" s="16">
        <v>568027</v>
      </c>
      <c r="O283" s="21">
        <v>484000</v>
      </c>
      <c r="P283" s="49" t="s">
        <v>2787</v>
      </c>
      <c r="Q283" s="41">
        <v>731787</v>
      </c>
      <c r="R283" s="41">
        <v>462000</v>
      </c>
      <c r="S283" s="119" t="s">
        <v>2787</v>
      </c>
      <c r="T283" s="57">
        <v>695132</v>
      </c>
      <c r="U283" s="6">
        <v>750000</v>
      </c>
      <c r="V283" s="105" t="s">
        <v>2787</v>
      </c>
      <c r="Z283" s="16">
        <f t="shared" si="140"/>
        <v>2877081</v>
      </c>
      <c r="AA283" s="16">
        <f t="shared" si="141"/>
        <v>2598000</v>
      </c>
      <c r="AB283" s="42">
        <f t="shared" si="144"/>
        <v>1.1074214780600462</v>
      </c>
      <c r="AC283" s="42">
        <f t="shared" si="145"/>
        <v>0.52102155016298446</v>
      </c>
    </row>
    <row r="284" spans="1:30" ht="15.75" hidden="1" customHeight="1" x14ac:dyDescent="0.25">
      <c r="A284" s="16">
        <v>281</v>
      </c>
      <c r="B284" s="31" t="s">
        <v>474</v>
      </c>
      <c r="C284" s="31" t="s">
        <v>531</v>
      </c>
      <c r="D284" s="31" t="s">
        <v>16</v>
      </c>
      <c r="E284" s="17" t="s">
        <v>519</v>
      </c>
      <c r="F284" s="16">
        <v>753</v>
      </c>
      <c r="G284" s="16" t="s">
        <v>517</v>
      </c>
      <c r="H284" s="16">
        <v>64</v>
      </c>
      <c r="I284" s="21">
        <v>66</v>
      </c>
      <c r="J284" s="49" t="s">
        <v>534</v>
      </c>
      <c r="K284" s="16">
        <v>71.5</v>
      </c>
      <c r="L284" s="21">
        <v>57</v>
      </c>
      <c r="M284" s="49" t="s">
        <v>534</v>
      </c>
      <c r="N284" s="16">
        <v>77</v>
      </c>
      <c r="O284" s="21">
        <v>66</v>
      </c>
      <c r="P284" s="49" t="s">
        <v>2788</v>
      </c>
      <c r="Q284" s="41">
        <v>73.5</v>
      </c>
      <c r="R284" s="41">
        <v>63</v>
      </c>
      <c r="S284" s="119" t="s">
        <v>2788</v>
      </c>
      <c r="T284" s="57">
        <v>71.5</v>
      </c>
      <c r="U284" s="6">
        <v>73</v>
      </c>
      <c r="V284" s="105" t="s">
        <v>2788</v>
      </c>
      <c r="Z284" s="16">
        <f t="shared" si="140"/>
        <v>357.5</v>
      </c>
      <c r="AA284" s="16">
        <f t="shared" si="141"/>
        <v>325</v>
      </c>
      <c r="AB284" s="42">
        <f t="shared" si="144"/>
        <v>1.1000000000000001</v>
      </c>
      <c r="AC284" s="42">
        <f t="shared" si="145"/>
        <v>0.47476759628154053</v>
      </c>
    </row>
    <row r="285" spans="1:30" ht="15.75" hidden="1" customHeight="1" x14ac:dyDescent="0.25">
      <c r="A285" s="16">
        <v>282</v>
      </c>
      <c r="B285" s="31" t="s">
        <v>474</v>
      </c>
      <c r="C285" s="31" t="s">
        <v>531</v>
      </c>
      <c r="D285" s="31" t="s">
        <v>16</v>
      </c>
      <c r="E285" s="17" t="s">
        <v>516</v>
      </c>
      <c r="F285" s="16">
        <v>2008</v>
      </c>
      <c r="G285" s="16" t="s">
        <v>517</v>
      </c>
      <c r="H285" s="16">
        <v>182.5</v>
      </c>
      <c r="I285" s="21">
        <v>176</v>
      </c>
      <c r="J285" s="49" t="s">
        <v>535</v>
      </c>
      <c r="K285" s="16">
        <v>227</v>
      </c>
      <c r="L285" s="21">
        <v>152</v>
      </c>
      <c r="M285" s="49" t="s">
        <v>535</v>
      </c>
      <c r="N285" s="16">
        <v>262</v>
      </c>
      <c r="O285" s="21">
        <v>176</v>
      </c>
      <c r="P285" s="49" t="s">
        <v>2789</v>
      </c>
      <c r="Q285" s="41">
        <v>223</v>
      </c>
      <c r="R285" s="41">
        <v>168</v>
      </c>
      <c r="S285" s="119" t="s">
        <v>2789</v>
      </c>
      <c r="T285" s="57">
        <v>234</v>
      </c>
      <c r="U285" s="6">
        <v>250</v>
      </c>
      <c r="V285" s="105" t="s">
        <v>2789</v>
      </c>
      <c r="Z285" s="16">
        <f t="shared" si="140"/>
        <v>1128.5</v>
      </c>
      <c r="AA285" s="16">
        <f t="shared" si="141"/>
        <v>922</v>
      </c>
      <c r="AB285" s="42">
        <f t="shared" si="144"/>
        <v>1.2239696312364425</v>
      </c>
      <c r="AC285" s="42">
        <f t="shared" si="145"/>
        <v>0.56200199203187251</v>
      </c>
    </row>
    <row r="286" spans="1:30" ht="15.75" hidden="1" customHeight="1" x14ac:dyDescent="0.25">
      <c r="A286" s="16">
        <v>283</v>
      </c>
      <c r="B286" s="31" t="s">
        <v>474</v>
      </c>
      <c r="C286" s="31" t="s">
        <v>531</v>
      </c>
      <c r="D286" s="31" t="s">
        <v>16</v>
      </c>
      <c r="E286" s="17" t="s">
        <v>536</v>
      </c>
      <c r="F286" s="16">
        <v>150600</v>
      </c>
      <c r="G286" s="16" t="s">
        <v>511</v>
      </c>
      <c r="H286" s="16">
        <v>12295</v>
      </c>
      <c r="I286" s="21">
        <v>13200</v>
      </c>
      <c r="J286" s="49" t="s">
        <v>537</v>
      </c>
      <c r="K286" s="16">
        <v>11083</v>
      </c>
      <c r="L286" s="21">
        <v>11400</v>
      </c>
      <c r="M286" s="49" t="s">
        <v>537</v>
      </c>
      <c r="N286" s="16">
        <v>12079</v>
      </c>
      <c r="O286" s="21">
        <v>13200</v>
      </c>
      <c r="P286" s="49" t="s">
        <v>2790</v>
      </c>
      <c r="Q286" s="41">
        <v>11941</v>
      </c>
      <c r="R286" s="41">
        <v>12600</v>
      </c>
      <c r="S286" s="119" t="s">
        <v>2790</v>
      </c>
      <c r="T286" s="57">
        <v>12347</v>
      </c>
      <c r="U286" s="6">
        <v>12600</v>
      </c>
      <c r="V286" s="105" t="s">
        <v>2790</v>
      </c>
      <c r="Z286" s="16">
        <f t="shared" si="140"/>
        <v>59745</v>
      </c>
      <c r="AA286" s="16">
        <f t="shared" si="141"/>
        <v>63000</v>
      </c>
      <c r="AB286" s="42">
        <f t="shared" si="144"/>
        <v>0.94833333333333336</v>
      </c>
      <c r="AC286" s="42">
        <f t="shared" si="145"/>
        <v>0.39671314741035857</v>
      </c>
    </row>
    <row r="287" spans="1:30" ht="15.75" hidden="1" customHeight="1" x14ac:dyDescent="0.25">
      <c r="A287" s="16">
        <v>284</v>
      </c>
      <c r="B287" s="31" t="s">
        <v>474</v>
      </c>
      <c r="C287" s="31" t="s">
        <v>531</v>
      </c>
      <c r="D287" s="31" t="s">
        <v>16</v>
      </c>
      <c r="E287" s="17" t="s">
        <v>507</v>
      </c>
      <c r="F287" s="16">
        <v>2510</v>
      </c>
      <c r="G287" s="16" t="s">
        <v>508</v>
      </c>
      <c r="H287" s="16">
        <v>210</v>
      </c>
      <c r="I287" s="21">
        <v>220</v>
      </c>
      <c r="J287" s="49" t="s">
        <v>538</v>
      </c>
      <c r="K287" s="16">
        <v>189</v>
      </c>
      <c r="L287" s="21">
        <v>190</v>
      </c>
      <c r="M287" s="49" t="s">
        <v>538</v>
      </c>
      <c r="N287" s="16">
        <v>188</v>
      </c>
      <c r="O287" s="21">
        <v>220</v>
      </c>
      <c r="P287" s="49" t="s">
        <v>2791</v>
      </c>
      <c r="Q287" s="41">
        <v>185</v>
      </c>
      <c r="R287" s="41">
        <v>210</v>
      </c>
      <c r="S287" s="119" t="s">
        <v>2791</v>
      </c>
      <c r="T287" s="57">
        <v>206</v>
      </c>
      <c r="U287" s="6">
        <v>190</v>
      </c>
      <c r="V287" s="105" t="s">
        <v>2791</v>
      </c>
      <c r="Z287" s="16">
        <f t="shared" si="140"/>
        <v>978</v>
      </c>
      <c r="AA287" s="16">
        <f t="shared" si="141"/>
        <v>1030</v>
      </c>
      <c r="AB287" s="42">
        <f t="shared" si="144"/>
        <v>0.94951456310679616</v>
      </c>
      <c r="AC287" s="42">
        <f t="shared" si="145"/>
        <v>0.38964143426294823</v>
      </c>
    </row>
    <row r="288" spans="1:30" ht="15.75" hidden="1" customHeight="1" x14ac:dyDescent="0.25">
      <c r="A288" s="16">
        <v>285</v>
      </c>
      <c r="B288" s="31" t="s">
        <v>474</v>
      </c>
      <c r="C288" s="31" t="s">
        <v>539</v>
      </c>
      <c r="D288" s="31" t="s">
        <v>16</v>
      </c>
      <c r="E288" s="17" t="s">
        <v>479</v>
      </c>
      <c r="F288" s="16">
        <v>3809436</v>
      </c>
      <c r="G288" s="16" t="s">
        <v>480</v>
      </c>
      <c r="H288" s="16">
        <v>176258</v>
      </c>
      <c r="I288" s="21">
        <v>317453</v>
      </c>
      <c r="J288" s="49" t="s">
        <v>540</v>
      </c>
      <c r="K288" s="16">
        <v>197788</v>
      </c>
      <c r="L288" s="21">
        <v>317453</v>
      </c>
      <c r="M288" s="49" t="s">
        <v>540</v>
      </c>
      <c r="N288" s="16">
        <v>191892</v>
      </c>
      <c r="O288" s="21">
        <v>317453</v>
      </c>
      <c r="P288" s="49" t="s">
        <v>2792</v>
      </c>
      <c r="Q288" s="41">
        <v>195004</v>
      </c>
      <c r="R288" s="41">
        <v>317453</v>
      </c>
      <c r="S288" s="119" t="s">
        <v>2792</v>
      </c>
      <c r="T288" s="139">
        <v>226068</v>
      </c>
      <c r="U288" s="140">
        <v>317453</v>
      </c>
      <c r="V288" s="105" t="s">
        <v>2792</v>
      </c>
      <c r="Z288" s="16">
        <f t="shared" si="140"/>
        <v>987010</v>
      </c>
      <c r="AA288" s="16">
        <f t="shared" si="141"/>
        <v>1587265</v>
      </c>
      <c r="AB288" s="42">
        <f t="shared" si="144"/>
        <v>0.62183063319609522</v>
      </c>
      <c r="AC288" s="42">
        <f t="shared" si="145"/>
        <v>0.25909609716503967</v>
      </c>
    </row>
    <row r="289" spans="1:29" ht="15.75" hidden="1" customHeight="1" x14ac:dyDescent="0.25">
      <c r="A289" s="16">
        <v>286</v>
      </c>
      <c r="B289" s="31" t="s">
        <v>474</v>
      </c>
      <c r="C289" s="31" t="s">
        <v>539</v>
      </c>
      <c r="D289" s="31" t="s">
        <v>16</v>
      </c>
      <c r="E289" s="17" t="s">
        <v>541</v>
      </c>
      <c r="F289" s="16">
        <v>13140</v>
      </c>
      <c r="G289" s="16" t="s">
        <v>517</v>
      </c>
      <c r="H289" s="16">
        <v>2732</v>
      </c>
      <c r="I289" s="21">
        <v>1116</v>
      </c>
      <c r="J289" s="49" t="s">
        <v>542</v>
      </c>
      <c r="K289" s="16">
        <v>2570</v>
      </c>
      <c r="L289" s="21">
        <v>1008</v>
      </c>
      <c r="M289" s="49" t="s">
        <v>542</v>
      </c>
      <c r="N289" s="16">
        <v>2789</v>
      </c>
      <c r="O289" s="21">
        <v>1116</v>
      </c>
      <c r="P289" s="49" t="s">
        <v>2793</v>
      </c>
      <c r="Q289" s="41">
        <v>2552</v>
      </c>
      <c r="R289" s="41">
        <v>1080</v>
      </c>
      <c r="S289" s="119" t="s">
        <v>2793</v>
      </c>
      <c r="T289" s="139">
        <v>2702</v>
      </c>
      <c r="U289" s="140">
        <v>1116</v>
      </c>
      <c r="V289" s="105" t="s">
        <v>2793</v>
      </c>
      <c r="Z289" s="16">
        <f t="shared" si="140"/>
        <v>13345</v>
      </c>
      <c r="AA289" s="16">
        <f t="shared" si="141"/>
        <v>5436</v>
      </c>
      <c r="AB289" s="42">
        <f t="shared" si="144"/>
        <v>2.4549300956585727</v>
      </c>
      <c r="AC289" s="42">
        <f t="shared" si="145"/>
        <v>1.0156012176560121</v>
      </c>
    </row>
    <row r="290" spans="1:29" ht="15.75" hidden="1" customHeight="1" x14ac:dyDescent="0.25">
      <c r="A290" s="16">
        <v>287</v>
      </c>
      <c r="B290" s="31" t="s">
        <v>474</v>
      </c>
      <c r="C290" s="31" t="s">
        <v>539</v>
      </c>
      <c r="D290" s="31" t="s">
        <v>16</v>
      </c>
      <c r="E290" s="17" t="s">
        <v>516</v>
      </c>
      <c r="F290" s="16">
        <v>16499</v>
      </c>
      <c r="G290" s="16" t="s">
        <v>517</v>
      </c>
      <c r="H290" s="16">
        <v>1520</v>
      </c>
      <c r="I290" s="21">
        <v>1405</v>
      </c>
      <c r="J290" s="49" t="s">
        <v>543</v>
      </c>
      <c r="K290" s="16">
        <v>1364</v>
      </c>
      <c r="L290" s="21">
        <v>1269</v>
      </c>
      <c r="M290" s="49" t="s">
        <v>543</v>
      </c>
      <c r="N290" s="16">
        <v>1550</v>
      </c>
      <c r="O290" s="21">
        <v>1405</v>
      </c>
      <c r="P290" s="49" t="s">
        <v>2794</v>
      </c>
      <c r="Q290" s="41">
        <v>1533</v>
      </c>
      <c r="R290" s="41">
        <v>1360</v>
      </c>
      <c r="S290" s="119" t="s">
        <v>2794</v>
      </c>
      <c r="T290" s="139">
        <v>1507</v>
      </c>
      <c r="U290" s="140">
        <v>1405</v>
      </c>
      <c r="V290" s="105" t="s">
        <v>2794</v>
      </c>
      <c r="Z290" s="16">
        <f t="shared" si="140"/>
        <v>7474</v>
      </c>
      <c r="AA290" s="16">
        <f t="shared" si="141"/>
        <v>6844</v>
      </c>
      <c r="AB290" s="42">
        <f t="shared" si="144"/>
        <v>1.0920514319111632</v>
      </c>
      <c r="AC290" s="42">
        <f t="shared" si="145"/>
        <v>0.45299715134250562</v>
      </c>
    </row>
    <row r="291" spans="1:29" ht="15.75" hidden="1" customHeight="1" x14ac:dyDescent="0.25">
      <c r="A291" s="16">
        <v>288</v>
      </c>
      <c r="B291" s="31" t="s">
        <v>474</v>
      </c>
      <c r="C291" s="31" t="s">
        <v>539</v>
      </c>
      <c r="D291" s="31" t="s">
        <v>16</v>
      </c>
      <c r="E291" s="17" t="s">
        <v>510</v>
      </c>
      <c r="F291" s="16">
        <v>120000</v>
      </c>
      <c r="G291" s="16" t="s">
        <v>511</v>
      </c>
      <c r="H291" s="16">
        <v>19540</v>
      </c>
      <c r="I291" s="21">
        <v>10000</v>
      </c>
      <c r="J291" s="49" t="s">
        <v>544</v>
      </c>
      <c r="K291" s="16">
        <v>21972</v>
      </c>
      <c r="L291" s="21">
        <v>10000</v>
      </c>
      <c r="M291" s="49" t="s">
        <v>544</v>
      </c>
      <c r="N291" s="16">
        <v>5660</v>
      </c>
      <c r="O291" s="21">
        <v>10000</v>
      </c>
      <c r="P291" s="49" t="s">
        <v>2795</v>
      </c>
      <c r="Q291" s="41">
        <v>5490</v>
      </c>
      <c r="R291" s="41">
        <v>10000</v>
      </c>
      <c r="S291" s="119" t="s">
        <v>2795</v>
      </c>
      <c r="T291" s="139">
        <v>12810</v>
      </c>
      <c r="U291" s="140">
        <v>10000</v>
      </c>
      <c r="V291" s="105" t="s">
        <v>2795</v>
      </c>
      <c r="Z291" s="16">
        <f t="shared" si="140"/>
        <v>65472</v>
      </c>
      <c r="AA291" s="16">
        <f t="shared" si="141"/>
        <v>50000</v>
      </c>
      <c r="AB291" s="42">
        <f t="shared" si="144"/>
        <v>1.3094399999999999</v>
      </c>
      <c r="AC291" s="42">
        <f t="shared" si="145"/>
        <v>0.54559999999999997</v>
      </c>
    </row>
    <row r="292" spans="1:29" ht="15.75" hidden="1" customHeight="1" x14ac:dyDescent="0.25">
      <c r="A292" s="16">
        <v>289</v>
      </c>
      <c r="B292" s="31" t="s">
        <v>474</v>
      </c>
      <c r="C292" s="31" t="s">
        <v>539</v>
      </c>
      <c r="D292" s="31" t="s">
        <v>16</v>
      </c>
      <c r="E292" s="17" t="s">
        <v>507</v>
      </c>
      <c r="F292" s="16">
        <v>10080</v>
      </c>
      <c r="G292" s="16" t="s">
        <v>508</v>
      </c>
      <c r="H292" s="16">
        <v>332</v>
      </c>
      <c r="I292" s="21">
        <v>840</v>
      </c>
      <c r="J292" s="49" t="s">
        <v>545</v>
      </c>
      <c r="K292" s="16">
        <v>86</v>
      </c>
      <c r="L292" s="21">
        <v>840</v>
      </c>
      <c r="M292" s="49" t="s">
        <v>545</v>
      </c>
      <c r="N292" s="16">
        <v>704</v>
      </c>
      <c r="O292" s="21">
        <v>840</v>
      </c>
      <c r="P292" s="49" t="s">
        <v>2796</v>
      </c>
      <c r="Q292" s="41">
        <v>840</v>
      </c>
      <c r="R292" s="41">
        <v>840</v>
      </c>
      <c r="S292" s="119" t="s">
        <v>2796</v>
      </c>
      <c r="T292" s="139">
        <v>767</v>
      </c>
      <c r="U292" s="140">
        <v>840</v>
      </c>
      <c r="V292" s="105" t="s">
        <v>2796</v>
      </c>
      <c r="Z292" s="16">
        <f t="shared" si="140"/>
        <v>2729</v>
      </c>
      <c r="AA292" s="16">
        <f t="shared" si="141"/>
        <v>4200</v>
      </c>
      <c r="AB292" s="42">
        <f t="shared" si="144"/>
        <v>0.64976190476190476</v>
      </c>
      <c r="AC292" s="42">
        <f t="shared" si="145"/>
        <v>0.27073412698412697</v>
      </c>
    </row>
    <row r="293" spans="1:29" ht="15.75" hidden="1" customHeight="1" x14ac:dyDescent="0.25">
      <c r="A293" s="16">
        <v>290</v>
      </c>
      <c r="B293" s="31" t="s">
        <v>474</v>
      </c>
      <c r="C293" s="31" t="s">
        <v>546</v>
      </c>
      <c r="D293" s="31" t="s">
        <v>16</v>
      </c>
      <c r="E293" s="17" t="s">
        <v>479</v>
      </c>
      <c r="F293" s="16">
        <v>3019200</v>
      </c>
      <c r="G293" s="16" t="s">
        <v>480</v>
      </c>
      <c r="H293" s="16">
        <v>285282</v>
      </c>
      <c r="I293" s="21">
        <v>271286</v>
      </c>
      <c r="J293" s="49" t="s">
        <v>547</v>
      </c>
      <c r="K293" s="40">
        <v>229025</v>
      </c>
      <c r="L293" s="21">
        <v>227772</v>
      </c>
      <c r="M293" s="49" t="s">
        <v>547</v>
      </c>
      <c r="N293" s="16">
        <v>274790</v>
      </c>
      <c r="O293" s="21">
        <v>259725</v>
      </c>
      <c r="P293" s="49" t="s">
        <v>2797</v>
      </c>
      <c r="Q293" s="41">
        <v>268545</v>
      </c>
      <c r="R293" s="41">
        <v>244029</v>
      </c>
      <c r="S293" s="119" t="s">
        <v>2797</v>
      </c>
      <c r="T293" s="139">
        <v>245920</v>
      </c>
      <c r="U293" s="143">
        <v>258486</v>
      </c>
      <c r="V293" s="105" t="s">
        <v>2797</v>
      </c>
      <c r="Z293" s="16">
        <f t="shared" si="140"/>
        <v>1303562</v>
      </c>
      <c r="AA293" s="16">
        <f t="shared" si="141"/>
        <v>1261298</v>
      </c>
      <c r="AB293" s="42">
        <f t="shared" si="144"/>
        <v>1.0335083382356904</v>
      </c>
      <c r="AC293" s="42">
        <f t="shared" si="145"/>
        <v>0.43175741918388977</v>
      </c>
    </row>
    <row r="294" spans="1:29" ht="15.75" hidden="1" customHeight="1" x14ac:dyDescent="0.25">
      <c r="A294" s="16">
        <v>291</v>
      </c>
      <c r="B294" s="31" t="s">
        <v>474</v>
      </c>
      <c r="C294" s="31" t="s">
        <v>546</v>
      </c>
      <c r="D294" s="31" t="s">
        <v>16</v>
      </c>
      <c r="E294" s="17" t="s">
        <v>519</v>
      </c>
      <c r="F294" s="16">
        <v>2352.5500000000002</v>
      </c>
      <c r="G294" s="16" t="s">
        <v>517</v>
      </c>
      <c r="H294" s="16">
        <v>203.91200000000003</v>
      </c>
      <c r="I294" s="21">
        <v>203.4</v>
      </c>
      <c r="J294" s="49" t="s">
        <v>548</v>
      </c>
      <c r="K294" s="75">
        <v>180.79600000000005</v>
      </c>
      <c r="L294" s="21">
        <v>179.26</v>
      </c>
      <c r="M294" s="49" t="s">
        <v>548</v>
      </c>
      <c r="N294" s="16">
        <v>198.51200000000006</v>
      </c>
      <c r="O294" s="21">
        <v>194.46</v>
      </c>
      <c r="P294" s="49" t="s">
        <v>2798</v>
      </c>
      <c r="Q294" s="41">
        <v>203.06200000000004</v>
      </c>
      <c r="R294" s="41">
        <v>193</v>
      </c>
      <c r="S294" s="119" t="s">
        <v>2798</v>
      </c>
      <c r="T294" s="139">
        <v>211.06200000000007</v>
      </c>
      <c r="U294" s="143">
        <v>198</v>
      </c>
      <c r="V294" s="105" t="s">
        <v>2798</v>
      </c>
      <c r="Z294" s="16">
        <f t="shared" si="140"/>
        <v>997.34400000000028</v>
      </c>
      <c r="AA294" s="16">
        <f t="shared" si="141"/>
        <v>968.12</v>
      </c>
      <c r="AB294" s="42">
        <f t="shared" si="144"/>
        <v>1.0301863405362974</v>
      </c>
      <c r="AC294" s="42">
        <f t="shared" si="145"/>
        <v>0.4239416803043507</v>
      </c>
    </row>
    <row r="295" spans="1:29" ht="15.75" hidden="1" customHeight="1" x14ac:dyDescent="0.25">
      <c r="A295" s="16">
        <v>292</v>
      </c>
      <c r="B295" s="31" t="s">
        <v>474</v>
      </c>
      <c r="C295" s="31" t="s">
        <v>546</v>
      </c>
      <c r="D295" s="31" t="s">
        <v>16</v>
      </c>
      <c r="E295" s="17" t="s">
        <v>516</v>
      </c>
      <c r="F295" s="16">
        <v>19318</v>
      </c>
      <c r="G295" s="16" t="s">
        <v>517</v>
      </c>
      <c r="H295" s="16">
        <v>1682</v>
      </c>
      <c r="I295" s="21">
        <v>1826</v>
      </c>
      <c r="J295" s="49" t="s">
        <v>549</v>
      </c>
      <c r="K295" s="40">
        <v>1464</v>
      </c>
      <c r="L295" s="21">
        <v>1470</v>
      </c>
      <c r="M295" s="49" t="s">
        <v>549</v>
      </c>
      <c r="N295" s="16">
        <v>1591.5</v>
      </c>
      <c r="O295" s="21">
        <v>1597.5</v>
      </c>
      <c r="P295" s="49" t="s">
        <v>2799</v>
      </c>
      <c r="Q295" s="41">
        <v>1734</v>
      </c>
      <c r="R295" s="41">
        <v>1562</v>
      </c>
      <c r="S295" s="119" t="s">
        <v>2799</v>
      </c>
      <c r="T295" s="139">
        <v>1682</v>
      </c>
      <c r="U295" s="143">
        <v>1680</v>
      </c>
      <c r="V295" s="105" t="s">
        <v>2799</v>
      </c>
      <c r="Z295" s="16">
        <f t="shared" si="140"/>
        <v>8153.5</v>
      </c>
      <c r="AA295" s="16">
        <f t="shared" si="141"/>
        <v>8135.5</v>
      </c>
      <c r="AB295" s="42">
        <f t="shared" si="144"/>
        <v>1.002212525351853</v>
      </c>
      <c r="AC295" s="42">
        <f t="shared" si="145"/>
        <v>0.42206750181178176</v>
      </c>
    </row>
    <row r="296" spans="1:29" ht="15.75" hidden="1" customHeight="1" x14ac:dyDescent="0.25">
      <c r="A296" s="16">
        <v>293</v>
      </c>
      <c r="B296" s="31" t="s">
        <v>474</v>
      </c>
      <c r="C296" s="31" t="s">
        <v>546</v>
      </c>
      <c r="D296" s="31" t="s">
        <v>16</v>
      </c>
      <c r="E296" s="17" t="s">
        <v>510</v>
      </c>
      <c r="F296" s="16">
        <v>159402</v>
      </c>
      <c r="G296" s="16" t="s">
        <v>511</v>
      </c>
      <c r="H296" s="16">
        <v>4081</v>
      </c>
      <c r="I296" s="21">
        <v>10000</v>
      </c>
      <c r="J296" s="49" t="s">
        <v>550</v>
      </c>
      <c r="K296" s="40">
        <v>3526</v>
      </c>
      <c r="L296" s="21">
        <v>20000</v>
      </c>
      <c r="M296" s="49" t="s">
        <v>550</v>
      </c>
      <c r="N296" s="16">
        <v>2671</v>
      </c>
      <c r="O296" s="21">
        <v>12500</v>
      </c>
      <c r="P296" s="49" t="s">
        <v>2800</v>
      </c>
      <c r="Q296" s="41">
        <v>5206</v>
      </c>
      <c r="R296" s="41">
        <v>18750</v>
      </c>
      <c r="S296" s="119" t="s">
        <v>2800</v>
      </c>
      <c r="T296" s="139">
        <v>15946</v>
      </c>
      <c r="U296" s="143">
        <v>11900</v>
      </c>
      <c r="V296" s="105" t="s">
        <v>2800</v>
      </c>
      <c r="Z296" s="16">
        <f t="shared" si="140"/>
        <v>31430</v>
      </c>
      <c r="AA296" s="16">
        <f t="shared" si="141"/>
        <v>73150</v>
      </c>
      <c r="AB296" s="42">
        <f t="shared" si="144"/>
        <v>0.42966507177033492</v>
      </c>
      <c r="AC296" s="42">
        <f t="shared" si="145"/>
        <v>0.19717443946750982</v>
      </c>
    </row>
    <row r="297" spans="1:29" ht="15.75" hidden="1" customHeight="1" x14ac:dyDescent="0.25">
      <c r="A297" s="16">
        <v>294</v>
      </c>
      <c r="B297" s="31" t="s">
        <v>474</v>
      </c>
      <c r="C297" s="31" t="s">
        <v>546</v>
      </c>
      <c r="D297" s="31" t="s">
        <v>16</v>
      </c>
      <c r="E297" s="17" t="s">
        <v>507</v>
      </c>
      <c r="F297" s="16">
        <v>3000</v>
      </c>
      <c r="G297" s="16" t="s">
        <v>508</v>
      </c>
      <c r="H297" s="16">
        <v>185</v>
      </c>
      <c r="I297" s="21">
        <v>250</v>
      </c>
      <c r="J297" s="49" t="s">
        <v>551</v>
      </c>
      <c r="K297" s="40">
        <v>128</v>
      </c>
      <c r="L297" s="21">
        <v>250</v>
      </c>
      <c r="M297" s="49" t="s">
        <v>551</v>
      </c>
      <c r="N297" s="16">
        <v>500</v>
      </c>
      <c r="O297" s="21">
        <v>250</v>
      </c>
      <c r="P297" s="49" t="s">
        <v>2801</v>
      </c>
      <c r="Q297" s="41">
        <v>1162</v>
      </c>
      <c r="R297" s="41">
        <v>250</v>
      </c>
      <c r="S297" s="119" t="s">
        <v>2801</v>
      </c>
      <c r="T297" s="139">
        <v>247</v>
      </c>
      <c r="U297" s="143">
        <v>250</v>
      </c>
      <c r="V297" s="105" t="s">
        <v>2801</v>
      </c>
      <c r="Z297" s="16">
        <f t="shared" si="140"/>
        <v>2222</v>
      </c>
      <c r="AA297" s="16">
        <f t="shared" si="141"/>
        <v>1250</v>
      </c>
      <c r="AB297" s="42">
        <f t="shared" si="144"/>
        <v>1.7776000000000001</v>
      </c>
      <c r="AC297" s="42">
        <f t="shared" si="145"/>
        <v>0.7406666666666667</v>
      </c>
    </row>
    <row r="298" spans="1:29" ht="15.75" hidden="1" customHeight="1" x14ac:dyDescent="0.25">
      <c r="A298" s="16">
        <v>295</v>
      </c>
      <c r="B298" s="31" t="s">
        <v>474</v>
      </c>
      <c r="C298" s="31" t="s">
        <v>552</v>
      </c>
      <c r="D298" s="31" t="s">
        <v>16</v>
      </c>
      <c r="E298" s="17" t="s">
        <v>553</v>
      </c>
      <c r="F298" s="16">
        <v>4</v>
      </c>
      <c r="G298" s="16" t="s">
        <v>554</v>
      </c>
      <c r="H298" s="16">
        <v>1</v>
      </c>
      <c r="I298" s="21">
        <v>1</v>
      </c>
      <c r="J298" s="49" t="s">
        <v>555</v>
      </c>
      <c r="K298" s="21">
        <v>0</v>
      </c>
      <c r="L298" s="21">
        <v>0</v>
      </c>
      <c r="M298" s="33" t="s">
        <v>26</v>
      </c>
      <c r="N298" s="21">
        <v>0</v>
      </c>
      <c r="O298" s="21">
        <v>0</v>
      </c>
      <c r="P298" s="33" t="s">
        <v>26</v>
      </c>
      <c r="Q298" s="31">
        <v>1</v>
      </c>
      <c r="R298" s="31">
        <v>1</v>
      </c>
      <c r="S298" s="121" t="s">
        <v>3124</v>
      </c>
      <c r="T298" s="144">
        <v>1</v>
      </c>
      <c r="U298" s="145">
        <v>0</v>
      </c>
      <c r="V298" s="149" t="s">
        <v>3683</v>
      </c>
      <c r="Z298" s="16">
        <f t="shared" si="140"/>
        <v>3</v>
      </c>
      <c r="AA298" s="16">
        <f t="shared" si="141"/>
        <v>2</v>
      </c>
      <c r="AB298" s="42">
        <f t="shared" si="144"/>
        <v>1.5</v>
      </c>
      <c r="AC298" s="42">
        <f t="shared" si="145"/>
        <v>0.75</v>
      </c>
    </row>
    <row r="299" spans="1:29" ht="15.75" hidden="1" customHeight="1" x14ac:dyDescent="0.25">
      <c r="A299" s="16">
        <v>296</v>
      </c>
      <c r="B299" s="31" t="s">
        <v>474</v>
      </c>
      <c r="C299" s="31" t="s">
        <v>552</v>
      </c>
      <c r="D299" s="31" t="s">
        <v>16</v>
      </c>
      <c r="E299" s="17" t="s">
        <v>556</v>
      </c>
      <c r="F299" s="18">
        <v>1</v>
      </c>
      <c r="G299" s="16" t="s">
        <v>18</v>
      </c>
      <c r="H299" s="16">
        <v>41</v>
      </c>
      <c r="I299" s="16">
        <v>41</v>
      </c>
      <c r="J299" s="49" t="s">
        <v>557</v>
      </c>
      <c r="K299" s="16">
        <v>38</v>
      </c>
      <c r="L299" s="16">
        <v>38</v>
      </c>
      <c r="M299" s="49" t="s">
        <v>557</v>
      </c>
      <c r="N299" s="16">
        <v>61</v>
      </c>
      <c r="O299" s="16">
        <v>61</v>
      </c>
      <c r="P299" s="49" t="s">
        <v>2802</v>
      </c>
      <c r="Q299" s="31">
        <v>55</v>
      </c>
      <c r="R299" s="31">
        <v>55</v>
      </c>
      <c r="S299" s="119" t="s">
        <v>3125</v>
      </c>
      <c r="T299" s="97">
        <v>88</v>
      </c>
      <c r="U299" s="97">
        <v>88</v>
      </c>
      <c r="V299" s="112" t="s">
        <v>3125</v>
      </c>
      <c r="Z299" s="16">
        <f t="shared" ref="Z299:Z303" si="146">H299+K299+N299+Q299+T299+W299</f>
        <v>283</v>
      </c>
      <c r="AA299" s="16">
        <f t="shared" ref="AA299:AA303" si="147">I299+L299+O299+R299+U299+X299</f>
        <v>283</v>
      </c>
      <c r="AB299" s="38">
        <f t="shared" ref="AB299:AB303" si="148">Z299/AA299</f>
        <v>1</v>
      </c>
      <c r="AC299" s="38">
        <f t="shared" ref="AC299:AC303" si="149">+AB299/F299</f>
        <v>1</v>
      </c>
    </row>
    <row r="300" spans="1:29" ht="15.75" hidden="1" customHeight="1" x14ac:dyDescent="0.25">
      <c r="A300" s="16">
        <v>297</v>
      </c>
      <c r="B300" s="31" t="s">
        <v>474</v>
      </c>
      <c r="C300" s="31" t="s">
        <v>552</v>
      </c>
      <c r="D300" s="31" t="s">
        <v>16</v>
      </c>
      <c r="E300" s="17" t="s">
        <v>558</v>
      </c>
      <c r="F300" s="18">
        <v>1</v>
      </c>
      <c r="G300" s="16" t="s">
        <v>18</v>
      </c>
      <c r="H300" s="16">
        <v>1303</v>
      </c>
      <c r="I300" s="16">
        <v>1303</v>
      </c>
      <c r="J300" s="49" t="s">
        <v>559</v>
      </c>
      <c r="K300" s="16">
        <v>251</v>
      </c>
      <c r="L300" s="16">
        <v>251</v>
      </c>
      <c r="M300" s="49" t="s">
        <v>559</v>
      </c>
      <c r="N300" s="40">
        <v>335</v>
      </c>
      <c r="O300" s="40">
        <v>335</v>
      </c>
      <c r="P300" s="49" t="s">
        <v>2803</v>
      </c>
      <c r="Q300" s="41">
        <v>153</v>
      </c>
      <c r="R300" s="41">
        <v>153</v>
      </c>
      <c r="S300" s="119" t="s">
        <v>3126</v>
      </c>
      <c r="T300" s="108">
        <v>162</v>
      </c>
      <c r="U300" s="108">
        <v>162</v>
      </c>
      <c r="V300" s="150" t="s">
        <v>3126</v>
      </c>
      <c r="Z300" s="16">
        <f t="shared" si="146"/>
        <v>2204</v>
      </c>
      <c r="AA300" s="16">
        <f t="shared" si="147"/>
        <v>2204</v>
      </c>
      <c r="AB300" s="38">
        <f t="shared" si="148"/>
        <v>1</v>
      </c>
      <c r="AC300" s="38">
        <f t="shared" si="149"/>
        <v>1</v>
      </c>
    </row>
    <row r="301" spans="1:29" ht="15.75" hidden="1" customHeight="1" x14ac:dyDescent="0.25">
      <c r="A301" s="16">
        <v>298</v>
      </c>
      <c r="B301" s="31" t="s">
        <v>474</v>
      </c>
      <c r="C301" s="31" t="s">
        <v>552</v>
      </c>
      <c r="D301" s="31" t="s">
        <v>16</v>
      </c>
      <c r="E301" s="17" t="s">
        <v>560</v>
      </c>
      <c r="F301" s="18">
        <v>1</v>
      </c>
      <c r="G301" s="16" t="s">
        <v>18</v>
      </c>
      <c r="H301" s="16">
        <v>105</v>
      </c>
      <c r="I301" s="16">
        <v>105</v>
      </c>
      <c r="J301" s="49" t="s">
        <v>561</v>
      </c>
      <c r="K301" s="16">
        <v>17</v>
      </c>
      <c r="L301" s="16">
        <v>17</v>
      </c>
      <c r="M301" s="49" t="s">
        <v>561</v>
      </c>
      <c r="N301" s="40">
        <v>83</v>
      </c>
      <c r="O301" s="40">
        <v>83</v>
      </c>
      <c r="P301" s="49" t="s">
        <v>2804</v>
      </c>
      <c r="Q301" s="41">
        <v>5</v>
      </c>
      <c r="R301" s="41">
        <v>5</v>
      </c>
      <c r="S301" s="119" t="s">
        <v>3127</v>
      </c>
      <c r="T301" s="108">
        <v>6</v>
      </c>
      <c r="U301" s="108">
        <v>6</v>
      </c>
      <c r="V301" s="150" t="s">
        <v>3127</v>
      </c>
      <c r="Z301" s="16">
        <f t="shared" si="146"/>
        <v>216</v>
      </c>
      <c r="AA301" s="16">
        <f t="shared" si="147"/>
        <v>216</v>
      </c>
      <c r="AB301" s="38">
        <f t="shared" si="148"/>
        <v>1</v>
      </c>
      <c r="AC301" s="38">
        <f t="shared" si="149"/>
        <v>1</v>
      </c>
    </row>
    <row r="302" spans="1:29" ht="15.75" hidden="1" customHeight="1" x14ac:dyDescent="0.25">
      <c r="A302" s="16">
        <v>299</v>
      </c>
      <c r="B302" s="31" t="s">
        <v>474</v>
      </c>
      <c r="C302" s="31" t="s">
        <v>552</v>
      </c>
      <c r="D302" s="31" t="s">
        <v>16</v>
      </c>
      <c r="E302" s="17" t="s">
        <v>562</v>
      </c>
      <c r="F302" s="18">
        <v>1</v>
      </c>
      <c r="G302" s="16" t="s">
        <v>18</v>
      </c>
      <c r="H302" s="16">
        <v>1701</v>
      </c>
      <c r="I302" s="16">
        <v>1701</v>
      </c>
      <c r="J302" s="49" t="s">
        <v>563</v>
      </c>
      <c r="K302" s="16">
        <v>1282</v>
      </c>
      <c r="L302" s="16">
        <v>1282</v>
      </c>
      <c r="M302" s="49" t="s">
        <v>563</v>
      </c>
      <c r="N302" s="40">
        <v>1110</v>
      </c>
      <c r="O302" s="40">
        <v>1110</v>
      </c>
      <c r="P302" s="49" t="s">
        <v>2805</v>
      </c>
      <c r="Q302" s="41">
        <v>938</v>
      </c>
      <c r="R302" s="41">
        <v>938</v>
      </c>
      <c r="S302" s="119" t="s">
        <v>3128</v>
      </c>
      <c r="T302" s="108">
        <v>1607</v>
      </c>
      <c r="U302" s="108">
        <v>1607</v>
      </c>
      <c r="V302" s="150" t="s">
        <v>3128</v>
      </c>
      <c r="Z302" s="16">
        <f t="shared" si="146"/>
        <v>6638</v>
      </c>
      <c r="AA302" s="16">
        <f t="shared" si="147"/>
        <v>6638</v>
      </c>
      <c r="AB302" s="38">
        <f t="shared" si="148"/>
        <v>1</v>
      </c>
      <c r="AC302" s="38">
        <f t="shared" si="149"/>
        <v>1</v>
      </c>
    </row>
    <row r="303" spans="1:29" ht="15.75" hidden="1" customHeight="1" x14ac:dyDescent="0.25">
      <c r="A303" s="16">
        <v>300</v>
      </c>
      <c r="B303" s="31" t="s">
        <v>474</v>
      </c>
      <c r="C303" s="31" t="s">
        <v>81</v>
      </c>
      <c r="D303" s="31" t="s">
        <v>16</v>
      </c>
      <c r="E303" s="17" t="s">
        <v>564</v>
      </c>
      <c r="F303" s="18">
        <v>1</v>
      </c>
      <c r="G303" s="16" t="s">
        <v>18</v>
      </c>
      <c r="H303" s="16">
        <v>252</v>
      </c>
      <c r="I303" s="16">
        <v>252</v>
      </c>
      <c r="J303" s="49" t="s">
        <v>565</v>
      </c>
      <c r="K303" s="16">
        <v>258</v>
      </c>
      <c r="L303" s="16">
        <v>258</v>
      </c>
      <c r="M303" s="49" t="s">
        <v>565</v>
      </c>
      <c r="N303" s="16">
        <v>287</v>
      </c>
      <c r="O303" s="16">
        <v>287</v>
      </c>
      <c r="P303" s="49" t="s">
        <v>2806</v>
      </c>
      <c r="Q303" s="31">
        <v>147</v>
      </c>
      <c r="R303" s="31">
        <v>147</v>
      </c>
      <c r="S303" s="119" t="s">
        <v>3129</v>
      </c>
      <c r="T303" s="97">
        <v>207</v>
      </c>
      <c r="U303" s="97">
        <v>207</v>
      </c>
      <c r="V303" s="105" t="s">
        <v>3129</v>
      </c>
      <c r="Z303" s="16">
        <f t="shared" si="146"/>
        <v>1151</v>
      </c>
      <c r="AA303" s="16">
        <f t="shared" si="147"/>
        <v>1151</v>
      </c>
      <c r="AB303" s="38">
        <f t="shared" si="148"/>
        <v>1</v>
      </c>
      <c r="AC303" s="38">
        <f t="shared" si="149"/>
        <v>1</v>
      </c>
    </row>
    <row r="304" spans="1:29" ht="15.75" hidden="1" customHeight="1" x14ac:dyDescent="0.25">
      <c r="A304" s="16">
        <v>301</v>
      </c>
      <c r="B304" s="31" t="s">
        <v>474</v>
      </c>
      <c r="C304" s="31" t="s">
        <v>81</v>
      </c>
      <c r="D304" s="31" t="s">
        <v>16</v>
      </c>
      <c r="E304" s="17" t="s">
        <v>566</v>
      </c>
      <c r="F304" s="16">
        <v>12</v>
      </c>
      <c r="G304" s="16" t="s">
        <v>83</v>
      </c>
      <c r="H304" s="16">
        <v>1</v>
      </c>
      <c r="I304" s="21">
        <v>1</v>
      </c>
      <c r="J304" s="49" t="s">
        <v>567</v>
      </c>
      <c r="K304" s="23">
        <v>1</v>
      </c>
      <c r="L304" s="21">
        <v>1</v>
      </c>
      <c r="M304" s="49" t="s">
        <v>567</v>
      </c>
      <c r="N304" s="16">
        <v>1</v>
      </c>
      <c r="O304" s="21">
        <v>1</v>
      </c>
      <c r="P304" s="49" t="s">
        <v>2807</v>
      </c>
      <c r="Q304" s="31">
        <v>1</v>
      </c>
      <c r="R304" s="31">
        <v>1</v>
      </c>
      <c r="S304" s="119" t="s">
        <v>3130</v>
      </c>
      <c r="T304" s="97">
        <v>1</v>
      </c>
      <c r="U304" s="97">
        <v>1</v>
      </c>
      <c r="V304" s="105" t="s">
        <v>3130</v>
      </c>
      <c r="Z304" s="16">
        <f t="shared" ref="Z304:AA306" si="150">H304+K304+N304+Q304+T304+W304</f>
        <v>5</v>
      </c>
      <c r="AA304" s="16">
        <f t="shared" si="150"/>
        <v>5</v>
      </c>
      <c r="AB304" s="42">
        <f>+Z304/AA304</f>
        <v>1</v>
      </c>
      <c r="AC304" s="42">
        <f>+Z304/F304</f>
        <v>0.41666666666666669</v>
      </c>
    </row>
    <row r="305" spans="1:30" ht="15.75" hidden="1" customHeight="1" x14ac:dyDescent="0.25">
      <c r="A305" s="16">
        <v>302</v>
      </c>
      <c r="B305" s="31" t="s">
        <v>474</v>
      </c>
      <c r="C305" s="31" t="s">
        <v>81</v>
      </c>
      <c r="D305" s="31" t="s">
        <v>16</v>
      </c>
      <c r="E305" s="17" t="s">
        <v>84</v>
      </c>
      <c r="F305" s="18">
        <v>1</v>
      </c>
      <c r="G305" s="16" t="s">
        <v>18</v>
      </c>
      <c r="H305" s="23">
        <v>20</v>
      </c>
      <c r="I305" s="23">
        <v>20</v>
      </c>
      <c r="J305" s="49" t="s">
        <v>568</v>
      </c>
      <c r="K305" s="23">
        <v>20</v>
      </c>
      <c r="L305" s="16">
        <v>20</v>
      </c>
      <c r="M305" s="49" t="s">
        <v>568</v>
      </c>
      <c r="N305" s="16">
        <v>20</v>
      </c>
      <c r="O305" s="16">
        <v>20</v>
      </c>
      <c r="P305" s="49" t="s">
        <v>2808</v>
      </c>
      <c r="Q305" s="31">
        <v>11</v>
      </c>
      <c r="R305" s="31">
        <v>11</v>
      </c>
      <c r="S305" s="119" t="s">
        <v>3131</v>
      </c>
      <c r="T305" s="97">
        <v>4</v>
      </c>
      <c r="U305" s="97">
        <v>4</v>
      </c>
      <c r="V305" s="105" t="s">
        <v>3131</v>
      </c>
      <c r="Z305" s="16">
        <f t="shared" si="150"/>
        <v>75</v>
      </c>
      <c r="AA305" s="16">
        <f t="shared" si="150"/>
        <v>75</v>
      </c>
      <c r="AB305" s="38">
        <f>Z305/AA305</f>
        <v>1</v>
      </c>
      <c r="AC305" s="38">
        <f>+AB305/F305</f>
        <v>1</v>
      </c>
    </row>
    <row r="306" spans="1:30" ht="15.75" hidden="1" customHeight="1" x14ac:dyDescent="0.25">
      <c r="A306" s="16">
        <v>303</v>
      </c>
      <c r="B306" s="31" t="s">
        <v>474</v>
      </c>
      <c r="C306" s="31" t="s">
        <v>81</v>
      </c>
      <c r="D306" s="31" t="s">
        <v>16</v>
      </c>
      <c r="E306" s="17" t="s">
        <v>569</v>
      </c>
      <c r="F306" s="16">
        <v>1</v>
      </c>
      <c r="G306" s="16" t="s">
        <v>90</v>
      </c>
      <c r="H306" s="21">
        <v>0</v>
      </c>
      <c r="I306" s="21">
        <v>0</v>
      </c>
      <c r="J306" s="33" t="s">
        <v>26</v>
      </c>
      <c r="K306" s="21">
        <v>0</v>
      </c>
      <c r="L306" s="21">
        <v>0</v>
      </c>
      <c r="M306" s="33" t="s">
        <v>26</v>
      </c>
      <c r="N306" s="21">
        <v>0</v>
      </c>
      <c r="O306" s="21">
        <v>0</v>
      </c>
      <c r="P306" s="33" t="s">
        <v>26</v>
      </c>
      <c r="Q306" s="21">
        <v>0</v>
      </c>
      <c r="R306" s="21">
        <v>0</v>
      </c>
      <c r="S306" s="33" t="s">
        <v>26</v>
      </c>
      <c r="T306" s="21">
        <v>0</v>
      </c>
      <c r="U306" s="21">
        <v>0</v>
      </c>
      <c r="V306" s="113" t="s">
        <v>26</v>
      </c>
      <c r="Z306" s="16">
        <f t="shared" si="150"/>
        <v>0</v>
      </c>
      <c r="AA306" s="16">
        <f t="shared" si="150"/>
        <v>0</v>
      </c>
      <c r="AB306" s="42" t="e">
        <f>+Z306/AA306</f>
        <v>#DIV/0!</v>
      </c>
      <c r="AC306" s="42">
        <f>+Z306/F306</f>
        <v>0</v>
      </c>
    </row>
    <row r="307" spans="1:30" ht="15.75" hidden="1" customHeight="1" x14ac:dyDescent="0.25">
      <c r="A307" s="16">
        <v>304</v>
      </c>
      <c r="B307" s="31" t="s">
        <v>570</v>
      </c>
      <c r="C307" s="31" t="s">
        <v>571</v>
      </c>
      <c r="D307" s="16" t="s">
        <v>16</v>
      </c>
      <c r="E307" s="26" t="s">
        <v>572</v>
      </c>
      <c r="F307" s="18">
        <v>1</v>
      </c>
      <c r="G307" s="16" t="s">
        <v>18</v>
      </c>
      <c r="H307" s="16">
        <v>1</v>
      </c>
      <c r="I307" s="16">
        <v>1</v>
      </c>
      <c r="J307" s="22" t="s">
        <v>1254</v>
      </c>
      <c r="K307" s="16">
        <v>0</v>
      </c>
      <c r="L307" s="16">
        <v>0</v>
      </c>
      <c r="M307" s="34"/>
      <c r="N307" s="16">
        <v>10</v>
      </c>
      <c r="O307" s="16">
        <v>10</v>
      </c>
      <c r="P307" s="35" t="s">
        <v>3018</v>
      </c>
      <c r="Q307" s="16">
        <v>3</v>
      </c>
      <c r="R307" s="16">
        <v>3</v>
      </c>
      <c r="S307" s="119" t="s">
        <v>3133</v>
      </c>
      <c r="T307" s="57">
        <v>1</v>
      </c>
      <c r="U307" s="6">
        <v>1</v>
      </c>
      <c r="V307" s="85" t="s">
        <v>3661</v>
      </c>
      <c r="Z307" s="16">
        <f t="shared" ref="Z307:Z311" si="151">H307+K307+N307+Q307+T307+W307</f>
        <v>15</v>
      </c>
      <c r="AA307" s="16">
        <f t="shared" ref="AA307:AA311" si="152">I307+L307+O307+R307+U307+X307</f>
        <v>15</v>
      </c>
      <c r="AB307" s="38">
        <f t="shared" ref="AB307:AB311" si="153">Z307/AA307</f>
        <v>1</v>
      </c>
      <c r="AC307" s="38">
        <f t="shared" ref="AC307:AC311" si="154">+AB307/F307</f>
        <v>1</v>
      </c>
    </row>
    <row r="308" spans="1:30" ht="15.75" hidden="1" customHeight="1" x14ac:dyDescent="0.25">
      <c r="A308" s="16">
        <v>305</v>
      </c>
      <c r="B308" s="31" t="s">
        <v>570</v>
      </c>
      <c r="C308" s="31" t="s">
        <v>571</v>
      </c>
      <c r="D308" s="16" t="s">
        <v>16</v>
      </c>
      <c r="E308" s="26" t="s">
        <v>573</v>
      </c>
      <c r="F308" s="18">
        <v>1</v>
      </c>
      <c r="G308" s="16" t="s">
        <v>18</v>
      </c>
      <c r="H308" s="16">
        <v>2</v>
      </c>
      <c r="I308" s="16">
        <v>2</v>
      </c>
      <c r="J308" s="22" t="s">
        <v>1255</v>
      </c>
      <c r="K308" s="16">
        <v>3</v>
      </c>
      <c r="L308" s="16">
        <v>3</v>
      </c>
      <c r="M308" s="34" t="s">
        <v>597</v>
      </c>
      <c r="N308" s="16">
        <v>9</v>
      </c>
      <c r="O308" s="16">
        <v>9</v>
      </c>
      <c r="P308" s="35" t="s">
        <v>3019</v>
      </c>
      <c r="Q308" s="16">
        <v>7</v>
      </c>
      <c r="R308" s="16">
        <v>7</v>
      </c>
      <c r="S308" s="119" t="s">
        <v>3134</v>
      </c>
      <c r="T308" s="57">
        <v>9</v>
      </c>
      <c r="U308" s="6">
        <v>9</v>
      </c>
      <c r="V308" s="85" t="s">
        <v>3662</v>
      </c>
      <c r="Z308" s="16">
        <f t="shared" si="151"/>
        <v>30</v>
      </c>
      <c r="AA308" s="16">
        <f t="shared" si="152"/>
        <v>30</v>
      </c>
      <c r="AB308" s="38">
        <f t="shared" si="153"/>
        <v>1</v>
      </c>
      <c r="AC308" s="38">
        <f t="shared" si="154"/>
        <v>1</v>
      </c>
    </row>
    <row r="309" spans="1:30" ht="15.75" hidden="1" customHeight="1" x14ac:dyDescent="0.25">
      <c r="A309" s="16">
        <v>306</v>
      </c>
      <c r="B309" s="31" t="s">
        <v>570</v>
      </c>
      <c r="C309" s="31" t="s">
        <v>571</v>
      </c>
      <c r="D309" s="16" t="s">
        <v>16</v>
      </c>
      <c r="E309" s="26" t="s">
        <v>574</v>
      </c>
      <c r="F309" s="18">
        <v>1</v>
      </c>
      <c r="G309" s="16" t="s">
        <v>18</v>
      </c>
      <c r="H309" s="16">
        <v>4</v>
      </c>
      <c r="I309" s="16">
        <v>4</v>
      </c>
      <c r="J309" s="22" t="s">
        <v>1257</v>
      </c>
      <c r="K309" s="16">
        <v>7</v>
      </c>
      <c r="L309" s="16">
        <v>7</v>
      </c>
      <c r="M309" s="34" t="s">
        <v>599</v>
      </c>
      <c r="N309" s="16">
        <v>2</v>
      </c>
      <c r="O309" s="16">
        <v>2</v>
      </c>
      <c r="P309" s="35" t="s">
        <v>3020</v>
      </c>
      <c r="Q309" s="31">
        <v>4</v>
      </c>
      <c r="R309" s="31">
        <v>4</v>
      </c>
      <c r="S309" s="119" t="s">
        <v>3135</v>
      </c>
      <c r="T309" s="57">
        <v>1</v>
      </c>
      <c r="U309" s="6">
        <v>1</v>
      </c>
      <c r="V309" s="85" t="s">
        <v>3663</v>
      </c>
      <c r="Z309" s="16">
        <f t="shared" si="151"/>
        <v>18</v>
      </c>
      <c r="AA309" s="16">
        <f t="shared" si="152"/>
        <v>18</v>
      </c>
      <c r="AB309" s="38">
        <f t="shared" si="153"/>
        <v>1</v>
      </c>
      <c r="AC309" s="38">
        <f t="shared" si="154"/>
        <v>1</v>
      </c>
    </row>
    <row r="310" spans="1:30" ht="15.75" hidden="1" customHeight="1" x14ac:dyDescent="0.25">
      <c r="A310" s="16">
        <v>307</v>
      </c>
      <c r="B310" s="31" t="s">
        <v>570</v>
      </c>
      <c r="C310" s="31" t="s">
        <v>575</v>
      </c>
      <c r="D310" s="16" t="s">
        <v>16</v>
      </c>
      <c r="E310" s="362" t="s">
        <v>576</v>
      </c>
      <c r="F310" s="18">
        <v>1</v>
      </c>
      <c r="G310" s="16" t="s">
        <v>18</v>
      </c>
      <c r="H310" s="16">
        <v>2</v>
      </c>
      <c r="I310" s="16">
        <v>2</v>
      </c>
      <c r="J310" s="22" t="s">
        <v>1261</v>
      </c>
      <c r="K310" s="16">
        <v>0</v>
      </c>
      <c r="L310" s="16">
        <v>0</v>
      </c>
      <c r="M310" s="34"/>
      <c r="N310" s="16">
        <v>0</v>
      </c>
      <c r="O310" s="16">
        <v>0</v>
      </c>
      <c r="P310" s="35" t="s">
        <v>3021</v>
      </c>
      <c r="Q310" s="16">
        <v>0</v>
      </c>
      <c r="R310" s="16">
        <v>0</v>
      </c>
      <c r="S310" s="159"/>
      <c r="T310" s="57">
        <v>1</v>
      </c>
      <c r="U310" s="6">
        <v>1</v>
      </c>
      <c r="V310" s="85" t="s">
        <v>3664</v>
      </c>
      <c r="Z310" s="16">
        <f t="shared" si="151"/>
        <v>3</v>
      </c>
      <c r="AA310" s="16">
        <f t="shared" si="152"/>
        <v>3</v>
      </c>
      <c r="AB310" s="38">
        <f t="shared" si="153"/>
        <v>1</v>
      </c>
      <c r="AC310" s="38">
        <f t="shared" si="154"/>
        <v>1</v>
      </c>
    </row>
    <row r="311" spans="1:30" ht="15.75" hidden="1" customHeight="1" x14ac:dyDescent="0.25">
      <c r="A311" s="16">
        <v>308</v>
      </c>
      <c r="B311" s="31" t="s">
        <v>570</v>
      </c>
      <c r="C311" s="31" t="s">
        <v>575</v>
      </c>
      <c r="D311" s="16" t="s">
        <v>16</v>
      </c>
      <c r="E311" s="362" t="s">
        <v>577</v>
      </c>
      <c r="F311" s="18">
        <v>1</v>
      </c>
      <c r="G311" s="16" t="s">
        <v>18</v>
      </c>
      <c r="H311" s="16">
        <v>3</v>
      </c>
      <c r="I311" s="16">
        <v>3</v>
      </c>
      <c r="J311" s="22" t="s">
        <v>1262</v>
      </c>
      <c r="K311" s="16">
        <v>18</v>
      </c>
      <c r="L311" s="16">
        <v>18</v>
      </c>
      <c r="M311" s="34" t="s">
        <v>603</v>
      </c>
      <c r="N311" s="16">
        <v>0</v>
      </c>
      <c r="O311" s="16">
        <v>0</v>
      </c>
      <c r="P311" s="35" t="s">
        <v>3022</v>
      </c>
      <c r="Q311" s="16">
        <v>0</v>
      </c>
      <c r="R311" s="16">
        <v>0</v>
      </c>
      <c r="S311" s="159"/>
      <c r="T311" s="57">
        <v>2</v>
      </c>
      <c r="U311" s="6">
        <v>2</v>
      </c>
      <c r="V311" s="85" t="s">
        <v>3665</v>
      </c>
      <c r="Z311" s="16">
        <f t="shared" si="151"/>
        <v>23</v>
      </c>
      <c r="AA311" s="16">
        <f t="shared" si="152"/>
        <v>23</v>
      </c>
      <c r="AB311" s="38">
        <f t="shared" si="153"/>
        <v>1</v>
      </c>
      <c r="AC311" s="38">
        <f t="shared" si="154"/>
        <v>1</v>
      </c>
    </row>
    <row r="312" spans="1:30" ht="15.75" hidden="1" customHeight="1" x14ac:dyDescent="0.25">
      <c r="A312" s="16">
        <v>309</v>
      </c>
      <c r="B312" s="31" t="s">
        <v>570</v>
      </c>
      <c r="C312" s="31" t="s">
        <v>575</v>
      </c>
      <c r="D312" s="16" t="s">
        <v>16</v>
      </c>
      <c r="E312" s="26" t="s">
        <v>578</v>
      </c>
      <c r="F312" s="16">
        <v>12</v>
      </c>
      <c r="G312" s="16" t="s">
        <v>80</v>
      </c>
      <c r="H312" s="16">
        <v>1</v>
      </c>
      <c r="I312" s="19">
        <v>1</v>
      </c>
      <c r="J312" s="22" t="s">
        <v>1264</v>
      </c>
      <c r="K312" s="16">
        <v>1</v>
      </c>
      <c r="L312" s="21">
        <v>1</v>
      </c>
      <c r="M312" s="34" t="s">
        <v>605</v>
      </c>
      <c r="N312" s="16">
        <v>1</v>
      </c>
      <c r="O312" s="21">
        <v>1</v>
      </c>
      <c r="P312" s="35" t="s">
        <v>3023</v>
      </c>
      <c r="Q312" s="16">
        <v>1</v>
      </c>
      <c r="R312" s="16">
        <v>1</v>
      </c>
      <c r="S312" s="119" t="s">
        <v>3023</v>
      </c>
      <c r="T312" s="57">
        <v>1</v>
      </c>
      <c r="U312" s="6">
        <v>1</v>
      </c>
      <c r="V312" s="85" t="s">
        <v>3023</v>
      </c>
      <c r="Z312" s="16">
        <f>H312+K312+N312+Q312+T312+W312</f>
        <v>5</v>
      </c>
      <c r="AA312" s="16">
        <f>I312+L312+O312+R312+U312+X312</f>
        <v>5</v>
      </c>
      <c r="AB312" s="42">
        <f>+Z312/AA312</f>
        <v>1</v>
      </c>
      <c r="AC312" s="42">
        <f>+Z312/F312</f>
        <v>0.41666666666666669</v>
      </c>
    </row>
    <row r="313" spans="1:30" ht="15.75" hidden="1" customHeight="1" x14ac:dyDescent="0.25">
      <c r="A313" s="16">
        <v>310</v>
      </c>
      <c r="B313" s="31" t="s">
        <v>570</v>
      </c>
      <c r="C313" s="31" t="s">
        <v>579</v>
      </c>
      <c r="D313" s="16" t="s">
        <v>16</v>
      </c>
      <c r="E313" s="26" t="s">
        <v>580</v>
      </c>
      <c r="F313" s="18">
        <v>1</v>
      </c>
      <c r="G313" s="16" t="s">
        <v>18</v>
      </c>
      <c r="H313" s="16">
        <v>1</v>
      </c>
      <c r="I313" s="16">
        <v>1</v>
      </c>
      <c r="J313" s="22" t="s">
        <v>1258</v>
      </c>
      <c r="K313" s="16">
        <v>14</v>
      </c>
      <c r="L313" s="16">
        <v>14</v>
      </c>
      <c r="M313" s="34" t="s">
        <v>600</v>
      </c>
      <c r="N313" s="16">
        <v>31</v>
      </c>
      <c r="O313" s="16">
        <v>31</v>
      </c>
      <c r="P313" s="35" t="s">
        <v>3024</v>
      </c>
      <c r="Q313" s="16">
        <v>1</v>
      </c>
      <c r="R313" s="16">
        <v>1</v>
      </c>
      <c r="S313" s="119" t="s">
        <v>3136</v>
      </c>
      <c r="T313" s="57">
        <v>6</v>
      </c>
      <c r="U313" s="6">
        <v>6</v>
      </c>
      <c r="V313" s="85" t="s">
        <v>3666</v>
      </c>
      <c r="Z313" s="16">
        <f t="shared" ref="Z313:Z326" si="155">H313+K313+N313+Q313+T313+W313</f>
        <v>53</v>
      </c>
      <c r="AA313" s="16">
        <f t="shared" ref="AA313:AA326" si="156">I313+L313+O313+R313+U313+X313</f>
        <v>53</v>
      </c>
      <c r="AB313" s="38">
        <f t="shared" ref="AB313:AB324" si="157">Z313/AA313</f>
        <v>1</v>
      </c>
      <c r="AC313" s="38">
        <f t="shared" ref="AC313:AC324" si="158">+AB313/F313</f>
        <v>1</v>
      </c>
    </row>
    <row r="314" spans="1:30" ht="15.75" hidden="1" customHeight="1" x14ac:dyDescent="0.25">
      <c r="A314" s="16">
        <v>311</v>
      </c>
      <c r="B314" s="31" t="s">
        <v>570</v>
      </c>
      <c r="C314" s="31" t="s">
        <v>579</v>
      </c>
      <c r="D314" s="16" t="s">
        <v>16</v>
      </c>
      <c r="E314" s="26" t="s">
        <v>581</v>
      </c>
      <c r="F314" s="18">
        <v>1</v>
      </c>
      <c r="G314" s="16" t="s">
        <v>18</v>
      </c>
      <c r="H314" s="16">
        <v>0</v>
      </c>
      <c r="I314" s="16">
        <v>0</v>
      </c>
      <c r="J314" s="22"/>
      <c r="K314" s="16">
        <v>19</v>
      </c>
      <c r="L314" s="16">
        <v>19</v>
      </c>
      <c r="M314" s="34" t="s">
        <v>2654</v>
      </c>
      <c r="N314" s="16">
        <v>26</v>
      </c>
      <c r="O314" s="16">
        <v>26</v>
      </c>
      <c r="P314" s="35" t="s">
        <v>3025</v>
      </c>
      <c r="Q314" s="16">
        <v>15</v>
      </c>
      <c r="R314" s="16">
        <v>15</v>
      </c>
      <c r="S314" s="119" t="s">
        <v>3137</v>
      </c>
      <c r="T314" s="57">
        <v>7</v>
      </c>
      <c r="U314" s="6">
        <v>7</v>
      </c>
      <c r="V314" s="85" t="s">
        <v>3667</v>
      </c>
      <c r="Z314" s="16">
        <f t="shared" si="155"/>
        <v>67</v>
      </c>
      <c r="AA314" s="16">
        <f t="shared" si="156"/>
        <v>67</v>
      </c>
      <c r="AB314" s="38">
        <f t="shared" si="157"/>
        <v>1</v>
      </c>
      <c r="AC314" s="38">
        <f t="shared" si="158"/>
        <v>1</v>
      </c>
    </row>
    <row r="315" spans="1:30" ht="15.75" hidden="1" customHeight="1" x14ac:dyDescent="0.25">
      <c r="A315" s="16">
        <v>312</v>
      </c>
      <c r="B315" s="31" t="s">
        <v>570</v>
      </c>
      <c r="C315" s="31" t="s">
        <v>579</v>
      </c>
      <c r="D315" s="16" t="s">
        <v>16</v>
      </c>
      <c r="E315" s="26" t="s">
        <v>582</v>
      </c>
      <c r="F315" s="18">
        <v>1</v>
      </c>
      <c r="G315" s="16" t="s">
        <v>18</v>
      </c>
      <c r="H315" s="16">
        <v>1</v>
      </c>
      <c r="I315" s="16">
        <v>1</v>
      </c>
      <c r="J315" s="22" t="s">
        <v>1263</v>
      </c>
      <c r="K315" s="16">
        <v>2</v>
      </c>
      <c r="L315" s="16">
        <v>2</v>
      </c>
      <c r="M315" s="34" t="s">
        <v>604</v>
      </c>
      <c r="N315" s="16">
        <v>2</v>
      </c>
      <c r="O315" s="16">
        <v>2</v>
      </c>
      <c r="P315" s="35" t="s">
        <v>3026</v>
      </c>
      <c r="Q315" s="16">
        <v>1</v>
      </c>
      <c r="R315" s="16">
        <v>1</v>
      </c>
      <c r="S315" s="119" t="s">
        <v>3138</v>
      </c>
      <c r="T315" s="57">
        <v>1</v>
      </c>
      <c r="U315" s="6">
        <v>1</v>
      </c>
      <c r="V315" s="85" t="s">
        <v>3138</v>
      </c>
      <c r="Z315" s="16">
        <f t="shared" si="155"/>
        <v>7</v>
      </c>
      <c r="AA315" s="16">
        <f t="shared" si="156"/>
        <v>7</v>
      </c>
      <c r="AB315" s="38">
        <f t="shared" si="157"/>
        <v>1</v>
      </c>
      <c r="AC315" s="38">
        <f t="shared" si="158"/>
        <v>1</v>
      </c>
    </row>
    <row r="316" spans="1:30" ht="15.75" hidden="1" customHeight="1" x14ac:dyDescent="0.25">
      <c r="A316" s="16">
        <v>313</v>
      </c>
      <c r="B316" s="31" t="s">
        <v>570</v>
      </c>
      <c r="C316" s="31" t="s">
        <v>583</v>
      </c>
      <c r="D316" s="16" t="s">
        <v>16</v>
      </c>
      <c r="E316" s="26" t="s">
        <v>584</v>
      </c>
      <c r="F316" s="18">
        <v>1</v>
      </c>
      <c r="G316" s="16" t="s">
        <v>18</v>
      </c>
      <c r="H316" s="16">
        <v>1</v>
      </c>
      <c r="I316" s="16">
        <v>1</v>
      </c>
      <c r="J316" s="22" t="s">
        <v>1259</v>
      </c>
      <c r="K316" s="16">
        <v>0</v>
      </c>
      <c r="L316" s="16">
        <v>0</v>
      </c>
      <c r="M316" s="34"/>
      <c r="N316" s="16">
        <v>2</v>
      </c>
      <c r="O316" s="16">
        <v>2</v>
      </c>
      <c r="P316" s="35" t="s">
        <v>3027</v>
      </c>
      <c r="Q316" s="16">
        <v>4</v>
      </c>
      <c r="R316" s="16">
        <v>4</v>
      </c>
      <c r="S316" s="119" t="s">
        <v>3139</v>
      </c>
      <c r="T316" s="57">
        <v>2</v>
      </c>
      <c r="U316" s="6">
        <v>2</v>
      </c>
      <c r="V316" s="85" t="s">
        <v>3027</v>
      </c>
      <c r="Z316" s="16">
        <f t="shared" si="155"/>
        <v>9</v>
      </c>
      <c r="AA316" s="16">
        <f t="shared" si="156"/>
        <v>9</v>
      </c>
      <c r="AB316" s="38">
        <f t="shared" si="157"/>
        <v>1</v>
      </c>
      <c r="AC316" s="38">
        <f t="shared" si="158"/>
        <v>1</v>
      </c>
    </row>
    <row r="317" spans="1:30" ht="15.75" hidden="1" customHeight="1" x14ac:dyDescent="0.25">
      <c r="A317" s="16">
        <v>314</v>
      </c>
      <c r="B317" s="31" t="s">
        <v>570</v>
      </c>
      <c r="C317" s="31" t="s">
        <v>583</v>
      </c>
      <c r="D317" s="16" t="s">
        <v>16</v>
      </c>
      <c r="E317" s="26" t="s">
        <v>585</v>
      </c>
      <c r="F317" s="18">
        <v>1</v>
      </c>
      <c r="G317" s="16" t="s">
        <v>18</v>
      </c>
      <c r="H317" s="23">
        <v>3</v>
      </c>
      <c r="I317" s="16">
        <v>3</v>
      </c>
      <c r="J317" s="22" t="s">
        <v>1265</v>
      </c>
      <c r="K317" s="29">
        <v>3</v>
      </c>
      <c r="L317" s="16">
        <v>3</v>
      </c>
      <c r="M317" s="34" t="s">
        <v>606</v>
      </c>
      <c r="N317" s="16">
        <v>4</v>
      </c>
      <c r="O317" s="16">
        <v>4</v>
      </c>
      <c r="P317" s="35" t="s">
        <v>3028</v>
      </c>
      <c r="Q317" s="31">
        <v>3</v>
      </c>
      <c r="R317" s="31">
        <v>3</v>
      </c>
      <c r="S317" s="119" t="s">
        <v>3363</v>
      </c>
      <c r="T317" s="57">
        <v>1</v>
      </c>
      <c r="U317" s="6">
        <v>1</v>
      </c>
      <c r="V317" s="85" t="s">
        <v>3668</v>
      </c>
      <c r="Z317" s="16">
        <f t="shared" si="155"/>
        <v>14</v>
      </c>
      <c r="AA317" s="16">
        <f t="shared" si="156"/>
        <v>14</v>
      </c>
      <c r="AB317" s="38">
        <f t="shared" si="157"/>
        <v>1</v>
      </c>
      <c r="AC317" s="38">
        <f t="shared" si="158"/>
        <v>1</v>
      </c>
    </row>
    <row r="318" spans="1:30" s="157" customFormat="1" ht="15.75" hidden="1" customHeight="1" x14ac:dyDescent="0.25">
      <c r="A318" s="373">
        <v>315</v>
      </c>
      <c r="B318" s="373" t="s">
        <v>570</v>
      </c>
      <c r="C318" s="373" t="s">
        <v>583</v>
      </c>
      <c r="D318" s="373" t="s">
        <v>16</v>
      </c>
      <c r="E318" s="371" t="s">
        <v>586</v>
      </c>
      <c r="F318" s="373">
        <v>1</v>
      </c>
      <c r="G318" s="373" t="s">
        <v>18</v>
      </c>
      <c r="H318" s="370">
        <v>0</v>
      </c>
      <c r="I318" s="370">
        <v>0</v>
      </c>
      <c r="J318" s="372"/>
      <c r="K318" s="370">
        <v>0</v>
      </c>
      <c r="L318" s="370">
        <v>0</v>
      </c>
      <c r="M318" s="372"/>
      <c r="N318" s="370">
        <v>0</v>
      </c>
      <c r="O318" s="370">
        <v>0</v>
      </c>
      <c r="P318" s="372"/>
      <c r="Q318" s="370" t="s">
        <v>2608</v>
      </c>
      <c r="R318" s="370" t="s">
        <v>2608</v>
      </c>
      <c r="S318" s="372"/>
      <c r="T318" s="374" t="s">
        <v>2608</v>
      </c>
      <c r="U318" s="376" t="s">
        <v>2608</v>
      </c>
      <c r="V318" s="375" t="s">
        <v>3669</v>
      </c>
      <c r="W318" s="376"/>
      <c r="X318" s="376"/>
      <c r="Y318" s="376"/>
      <c r="Z318" s="370">
        <f>H318+K318+N318</f>
        <v>0</v>
      </c>
      <c r="AA318" s="370">
        <f>I318+L318+O318</f>
        <v>0</v>
      </c>
      <c r="AB318" s="377" t="e">
        <f t="shared" si="157"/>
        <v>#DIV/0!</v>
      </c>
      <c r="AC318" s="377" t="e">
        <f t="shared" si="158"/>
        <v>#DIV/0!</v>
      </c>
      <c r="AD318" s="370"/>
    </row>
    <row r="319" spans="1:30" ht="15.75" hidden="1" customHeight="1" x14ac:dyDescent="0.25">
      <c r="A319" s="16">
        <v>316</v>
      </c>
      <c r="B319" s="31" t="s">
        <v>570</v>
      </c>
      <c r="C319" s="31" t="s">
        <v>587</v>
      </c>
      <c r="D319" s="16" t="s">
        <v>16</v>
      </c>
      <c r="E319" s="26" t="s">
        <v>588</v>
      </c>
      <c r="F319" s="18">
        <v>1</v>
      </c>
      <c r="G319" s="16" t="s">
        <v>18</v>
      </c>
      <c r="H319" s="16">
        <v>3</v>
      </c>
      <c r="I319" s="16">
        <v>3</v>
      </c>
      <c r="J319" s="22" t="s">
        <v>1256</v>
      </c>
      <c r="K319" s="16">
        <v>3</v>
      </c>
      <c r="L319" s="16">
        <v>3</v>
      </c>
      <c r="M319" s="34" t="s">
        <v>598</v>
      </c>
      <c r="N319" s="16">
        <v>2</v>
      </c>
      <c r="O319" s="16">
        <v>2</v>
      </c>
      <c r="P319" s="35" t="s">
        <v>3029</v>
      </c>
      <c r="Q319" s="16">
        <v>2</v>
      </c>
      <c r="R319" s="16">
        <v>2</v>
      </c>
      <c r="S319" s="121" t="s">
        <v>3029</v>
      </c>
      <c r="T319" s="57">
        <v>3</v>
      </c>
      <c r="U319" s="6">
        <v>3</v>
      </c>
      <c r="V319" s="85" t="s">
        <v>3670</v>
      </c>
      <c r="Z319" s="16">
        <f t="shared" si="155"/>
        <v>13</v>
      </c>
      <c r="AA319" s="16">
        <f t="shared" si="156"/>
        <v>13</v>
      </c>
      <c r="AB319" s="38">
        <f t="shared" si="157"/>
        <v>1</v>
      </c>
      <c r="AC319" s="38">
        <f t="shared" si="158"/>
        <v>1</v>
      </c>
    </row>
    <row r="320" spans="1:30" s="157" customFormat="1" ht="15.75" hidden="1" customHeight="1" x14ac:dyDescent="0.25">
      <c r="A320" s="373">
        <v>317</v>
      </c>
      <c r="B320" s="373" t="s">
        <v>570</v>
      </c>
      <c r="C320" s="373" t="s">
        <v>587</v>
      </c>
      <c r="D320" s="373" t="s">
        <v>16</v>
      </c>
      <c r="E320" s="371" t="s">
        <v>589</v>
      </c>
      <c r="F320" s="373">
        <v>1</v>
      </c>
      <c r="G320" s="373" t="s">
        <v>18</v>
      </c>
      <c r="H320" s="370">
        <v>0</v>
      </c>
      <c r="I320" s="370">
        <v>0</v>
      </c>
      <c r="J320" s="372"/>
      <c r="K320" s="370">
        <v>7</v>
      </c>
      <c r="L320" s="370">
        <v>7</v>
      </c>
      <c r="M320" s="372" t="s">
        <v>601</v>
      </c>
      <c r="N320" s="370">
        <v>1</v>
      </c>
      <c r="O320" s="370">
        <v>1</v>
      </c>
      <c r="P320" s="372" t="s">
        <v>3030</v>
      </c>
      <c r="Q320" s="370">
        <v>8</v>
      </c>
      <c r="R320" s="370">
        <v>8</v>
      </c>
      <c r="S320" s="372" t="s">
        <v>3140</v>
      </c>
      <c r="T320" s="374">
        <v>6</v>
      </c>
      <c r="U320" s="376">
        <v>6</v>
      </c>
      <c r="V320" s="375" t="s">
        <v>3671</v>
      </c>
      <c r="W320" s="376"/>
      <c r="X320" s="376"/>
      <c r="Y320" s="376"/>
      <c r="Z320" s="370">
        <f t="shared" si="155"/>
        <v>22</v>
      </c>
      <c r="AA320" s="370">
        <f t="shared" si="156"/>
        <v>22</v>
      </c>
      <c r="AB320" s="377">
        <f t="shared" si="157"/>
        <v>1</v>
      </c>
      <c r="AC320" s="377">
        <f t="shared" si="158"/>
        <v>1</v>
      </c>
      <c r="AD320" s="370"/>
    </row>
    <row r="321" spans="1:30" ht="15.75" hidden="1" customHeight="1" x14ac:dyDescent="0.25">
      <c r="A321" s="16">
        <v>318</v>
      </c>
      <c r="B321" s="31" t="s">
        <v>570</v>
      </c>
      <c r="C321" s="31" t="s">
        <v>587</v>
      </c>
      <c r="D321" s="16" t="s">
        <v>16</v>
      </c>
      <c r="E321" s="26" t="s">
        <v>590</v>
      </c>
      <c r="F321" s="18">
        <v>1</v>
      </c>
      <c r="G321" s="16" t="s">
        <v>18</v>
      </c>
      <c r="H321" s="16">
        <v>24</v>
      </c>
      <c r="I321" s="16">
        <v>24</v>
      </c>
      <c r="J321" s="22" t="s">
        <v>1260</v>
      </c>
      <c r="K321" s="16">
        <v>63</v>
      </c>
      <c r="L321" s="16">
        <v>63</v>
      </c>
      <c r="M321" s="34" t="s">
        <v>602</v>
      </c>
      <c r="N321" s="16">
        <v>56</v>
      </c>
      <c r="O321" s="16">
        <v>56</v>
      </c>
      <c r="P321" s="35" t="s">
        <v>3031</v>
      </c>
      <c r="Q321" s="16">
        <v>36</v>
      </c>
      <c r="R321" s="16">
        <v>36</v>
      </c>
      <c r="S321" s="119" t="s">
        <v>3141</v>
      </c>
      <c r="T321" s="57">
        <v>52</v>
      </c>
      <c r="U321" s="6">
        <v>52</v>
      </c>
      <c r="V321" s="85" t="s">
        <v>3672</v>
      </c>
      <c r="Z321" s="16">
        <f t="shared" si="155"/>
        <v>231</v>
      </c>
      <c r="AA321" s="16">
        <f t="shared" si="156"/>
        <v>231</v>
      </c>
      <c r="AB321" s="38">
        <f t="shared" si="157"/>
        <v>1</v>
      </c>
      <c r="AC321" s="38">
        <f t="shared" si="158"/>
        <v>1</v>
      </c>
    </row>
    <row r="322" spans="1:30" ht="15.75" hidden="1" customHeight="1" x14ac:dyDescent="0.25">
      <c r="A322" s="16">
        <v>319</v>
      </c>
      <c r="B322" s="31" t="s">
        <v>570</v>
      </c>
      <c r="C322" s="31" t="s">
        <v>587</v>
      </c>
      <c r="D322" s="16" t="s">
        <v>16</v>
      </c>
      <c r="E322" s="17" t="s">
        <v>591</v>
      </c>
      <c r="F322" s="18">
        <v>1</v>
      </c>
      <c r="G322" s="16" t="s">
        <v>18</v>
      </c>
      <c r="H322" s="16">
        <v>0</v>
      </c>
      <c r="I322" s="16">
        <v>0</v>
      </c>
      <c r="J322" s="22"/>
      <c r="K322" s="16">
        <v>0</v>
      </c>
      <c r="L322" s="16">
        <v>0</v>
      </c>
      <c r="M322" s="34"/>
      <c r="N322" s="16">
        <v>1</v>
      </c>
      <c r="O322" s="16">
        <v>1</v>
      </c>
      <c r="P322" s="35" t="s">
        <v>3032</v>
      </c>
      <c r="Q322" s="16">
        <v>5</v>
      </c>
      <c r="R322" s="16">
        <v>5</v>
      </c>
      <c r="S322" s="121" t="s">
        <v>3142</v>
      </c>
      <c r="T322" s="57">
        <v>8</v>
      </c>
      <c r="U322" s="6">
        <v>8</v>
      </c>
      <c r="V322" s="85" t="s">
        <v>3673</v>
      </c>
      <c r="Z322" s="16">
        <f t="shared" si="155"/>
        <v>14</v>
      </c>
      <c r="AA322" s="16">
        <f t="shared" si="156"/>
        <v>14</v>
      </c>
      <c r="AB322" s="38">
        <f t="shared" si="157"/>
        <v>1</v>
      </c>
      <c r="AC322" s="38">
        <f t="shared" si="158"/>
        <v>1</v>
      </c>
    </row>
    <row r="323" spans="1:30" ht="15.75" hidden="1" customHeight="1" x14ac:dyDescent="0.25">
      <c r="A323" s="16">
        <v>320</v>
      </c>
      <c r="B323" s="31" t="s">
        <v>570</v>
      </c>
      <c r="C323" s="31" t="s">
        <v>81</v>
      </c>
      <c r="D323" s="16" t="s">
        <v>16</v>
      </c>
      <c r="E323" s="26" t="s">
        <v>84</v>
      </c>
      <c r="F323" s="18">
        <v>1</v>
      </c>
      <c r="G323" s="16" t="s">
        <v>18</v>
      </c>
      <c r="H323" s="16">
        <v>6</v>
      </c>
      <c r="I323" s="16">
        <v>6</v>
      </c>
      <c r="J323" s="22" t="s">
        <v>1251</v>
      </c>
      <c r="K323" s="16">
        <v>3</v>
      </c>
      <c r="L323" s="16">
        <v>3</v>
      </c>
      <c r="M323" s="34" t="s">
        <v>594</v>
      </c>
      <c r="N323" s="16">
        <v>2</v>
      </c>
      <c r="O323" s="16">
        <v>2</v>
      </c>
      <c r="P323" s="35" t="s">
        <v>3033</v>
      </c>
      <c r="Q323" s="31">
        <v>1</v>
      </c>
      <c r="R323" s="31">
        <v>1</v>
      </c>
      <c r="S323" s="119" t="s">
        <v>3143</v>
      </c>
      <c r="T323" s="57">
        <v>11</v>
      </c>
      <c r="U323" s="6">
        <v>11</v>
      </c>
      <c r="V323" s="85" t="s">
        <v>3674</v>
      </c>
      <c r="Z323" s="16">
        <f t="shared" si="155"/>
        <v>23</v>
      </c>
      <c r="AA323" s="16">
        <f t="shared" si="156"/>
        <v>23</v>
      </c>
      <c r="AB323" s="38">
        <f t="shared" si="157"/>
        <v>1</v>
      </c>
      <c r="AC323" s="38">
        <f t="shared" si="158"/>
        <v>1</v>
      </c>
    </row>
    <row r="324" spans="1:30" ht="15.75" hidden="1" customHeight="1" x14ac:dyDescent="0.25">
      <c r="A324" s="16">
        <v>321</v>
      </c>
      <c r="B324" s="31" t="s">
        <v>570</v>
      </c>
      <c r="C324" s="31" t="s">
        <v>81</v>
      </c>
      <c r="D324" s="16" t="s">
        <v>16</v>
      </c>
      <c r="E324" s="26" t="s">
        <v>592</v>
      </c>
      <c r="F324" s="18">
        <v>1</v>
      </c>
      <c r="G324" s="16" t="s">
        <v>18</v>
      </c>
      <c r="H324" s="16">
        <v>39</v>
      </c>
      <c r="I324" s="16">
        <v>39</v>
      </c>
      <c r="J324" s="22" t="s">
        <v>1252</v>
      </c>
      <c r="K324" s="16">
        <v>63</v>
      </c>
      <c r="L324" s="16">
        <v>63</v>
      </c>
      <c r="M324" s="34" t="s">
        <v>595</v>
      </c>
      <c r="N324" s="16">
        <v>40</v>
      </c>
      <c r="O324" s="16">
        <v>40</v>
      </c>
      <c r="P324" s="35" t="s">
        <v>3034</v>
      </c>
      <c r="Q324" s="16">
        <v>22</v>
      </c>
      <c r="R324" s="16">
        <v>22</v>
      </c>
      <c r="S324" s="119" t="s">
        <v>3144</v>
      </c>
      <c r="T324" s="57">
        <v>76</v>
      </c>
      <c r="U324" s="6">
        <v>76</v>
      </c>
      <c r="V324" s="85" t="s">
        <v>3675</v>
      </c>
      <c r="Z324" s="16">
        <f t="shared" si="155"/>
        <v>240</v>
      </c>
      <c r="AA324" s="16">
        <f t="shared" si="156"/>
        <v>240</v>
      </c>
      <c r="AB324" s="38">
        <f t="shared" si="157"/>
        <v>1</v>
      </c>
      <c r="AC324" s="38">
        <f t="shared" si="158"/>
        <v>1</v>
      </c>
    </row>
    <row r="325" spans="1:30" ht="15.75" hidden="1" customHeight="1" x14ac:dyDescent="0.25">
      <c r="A325" s="16">
        <v>322</v>
      </c>
      <c r="B325" s="31" t="s">
        <v>570</v>
      </c>
      <c r="C325" s="31" t="s">
        <v>81</v>
      </c>
      <c r="D325" s="16" t="s">
        <v>16</v>
      </c>
      <c r="E325" s="26" t="s">
        <v>82</v>
      </c>
      <c r="F325" s="16">
        <v>12</v>
      </c>
      <c r="G325" s="16" t="s">
        <v>83</v>
      </c>
      <c r="H325" s="16">
        <v>1</v>
      </c>
      <c r="I325" s="21">
        <v>1</v>
      </c>
      <c r="J325" s="22" t="s">
        <v>1253</v>
      </c>
      <c r="K325" s="16">
        <v>1</v>
      </c>
      <c r="L325" s="21">
        <v>1</v>
      </c>
      <c r="M325" s="34" t="s">
        <v>596</v>
      </c>
      <c r="N325" s="16">
        <v>1</v>
      </c>
      <c r="O325" s="21">
        <v>1</v>
      </c>
      <c r="P325" s="35" t="s">
        <v>3035</v>
      </c>
      <c r="Q325" s="31">
        <v>1</v>
      </c>
      <c r="R325" s="21">
        <v>1</v>
      </c>
      <c r="S325" s="119" t="s">
        <v>3035</v>
      </c>
      <c r="T325" s="57">
        <v>0</v>
      </c>
      <c r="U325" s="6">
        <v>1</v>
      </c>
      <c r="V325" s="85" t="s">
        <v>3035</v>
      </c>
      <c r="Z325" s="16">
        <f t="shared" si="155"/>
        <v>4</v>
      </c>
      <c r="AA325" s="16">
        <f t="shared" si="156"/>
        <v>5</v>
      </c>
      <c r="AB325" s="42">
        <f t="shared" ref="AB325:AB326" si="159">+Z325/AA325</f>
        <v>0.8</v>
      </c>
      <c r="AC325" s="42">
        <f t="shared" ref="AC325:AC326" si="160">+Z325/F325</f>
        <v>0.33333333333333331</v>
      </c>
    </row>
    <row r="326" spans="1:30" ht="15.75" hidden="1" customHeight="1" x14ac:dyDescent="0.25">
      <c r="A326" s="16">
        <v>323</v>
      </c>
      <c r="B326" s="31" t="s">
        <v>570</v>
      </c>
      <c r="C326" s="31" t="s">
        <v>81</v>
      </c>
      <c r="D326" s="16" t="s">
        <v>16</v>
      </c>
      <c r="E326" s="17" t="s">
        <v>593</v>
      </c>
      <c r="F326" s="16">
        <v>1</v>
      </c>
      <c r="G326" s="16" t="s">
        <v>90</v>
      </c>
      <c r="H326" s="19">
        <v>0</v>
      </c>
      <c r="I326" s="19">
        <v>0</v>
      </c>
      <c r="J326" s="33" t="s">
        <v>26</v>
      </c>
      <c r="K326" s="21">
        <v>0</v>
      </c>
      <c r="L326" s="21">
        <v>0</v>
      </c>
      <c r="M326" s="20" t="s">
        <v>26</v>
      </c>
      <c r="N326" s="21">
        <v>0</v>
      </c>
      <c r="O326" s="21">
        <v>0</v>
      </c>
      <c r="P326" s="33" t="s">
        <v>26</v>
      </c>
      <c r="Q326" s="16">
        <v>0</v>
      </c>
      <c r="R326" s="16">
        <v>0</v>
      </c>
      <c r="S326" s="159"/>
      <c r="T326" s="57">
        <v>0</v>
      </c>
      <c r="U326" s="6">
        <v>0</v>
      </c>
      <c r="V326" s="85" t="s">
        <v>3676</v>
      </c>
      <c r="Z326" s="16">
        <f t="shared" si="155"/>
        <v>0</v>
      </c>
      <c r="AA326" s="16">
        <f t="shared" si="156"/>
        <v>0</v>
      </c>
      <c r="AB326" s="42" t="e">
        <f t="shared" si="159"/>
        <v>#DIV/0!</v>
      </c>
      <c r="AC326" s="42">
        <f t="shared" si="160"/>
        <v>0</v>
      </c>
    </row>
    <row r="327" spans="1:30" ht="15.75" hidden="1" customHeight="1" x14ac:dyDescent="0.25">
      <c r="A327" s="16">
        <v>324</v>
      </c>
      <c r="B327" s="31" t="s">
        <v>607</v>
      </c>
      <c r="C327" s="31" t="s">
        <v>608</v>
      </c>
      <c r="D327" s="31" t="s">
        <v>16</v>
      </c>
      <c r="E327" s="17" t="s">
        <v>609</v>
      </c>
      <c r="F327" s="18">
        <v>1</v>
      </c>
      <c r="G327" s="16" t="s">
        <v>18</v>
      </c>
      <c r="H327" s="16">
        <v>2</v>
      </c>
      <c r="I327" s="16">
        <v>2</v>
      </c>
      <c r="J327" s="37" t="s">
        <v>1178</v>
      </c>
      <c r="K327" s="16">
        <v>9</v>
      </c>
      <c r="L327" s="16">
        <v>9</v>
      </c>
      <c r="M327" s="34"/>
      <c r="N327" s="16">
        <v>15</v>
      </c>
      <c r="O327" s="16">
        <v>15</v>
      </c>
      <c r="P327" s="35" t="s">
        <v>2887</v>
      </c>
      <c r="Q327" s="16">
        <v>11</v>
      </c>
      <c r="R327" s="16">
        <v>11</v>
      </c>
      <c r="S327" s="119" t="s">
        <v>3353</v>
      </c>
      <c r="T327" s="57">
        <v>2</v>
      </c>
      <c r="U327" s="6">
        <v>2</v>
      </c>
      <c r="V327" s="76" t="s">
        <v>2887</v>
      </c>
      <c r="Z327" s="16">
        <f t="shared" ref="Z327:Z359" si="161">H327+K327+N327+Q327+T327+W327</f>
        <v>39</v>
      </c>
      <c r="AA327" s="16">
        <f t="shared" ref="AA327:AA359" si="162">I327+L327+O327+R327+U327+X327</f>
        <v>39</v>
      </c>
      <c r="AB327" s="38">
        <f t="shared" ref="AB327:AB359" si="163">Z327/AA327</f>
        <v>1</v>
      </c>
      <c r="AC327" s="38">
        <f t="shared" ref="AC327:AC359" si="164">+AB327/F327</f>
        <v>1</v>
      </c>
    </row>
    <row r="328" spans="1:30" ht="15.75" hidden="1" customHeight="1" x14ac:dyDescent="0.25">
      <c r="A328" s="16">
        <v>325</v>
      </c>
      <c r="B328" s="31" t="s">
        <v>607</v>
      </c>
      <c r="C328" s="31" t="s">
        <v>608</v>
      </c>
      <c r="D328" s="31" t="s">
        <v>16</v>
      </c>
      <c r="E328" s="17" t="s">
        <v>610</v>
      </c>
      <c r="F328" s="18">
        <v>1</v>
      </c>
      <c r="G328" s="16" t="s">
        <v>18</v>
      </c>
      <c r="H328" s="16">
        <v>0</v>
      </c>
      <c r="I328" s="16">
        <v>0</v>
      </c>
      <c r="J328" s="37"/>
      <c r="M328" s="34"/>
      <c r="N328" s="16">
        <v>0</v>
      </c>
      <c r="O328" s="16">
        <v>0</v>
      </c>
      <c r="P328" s="35"/>
      <c r="Q328" s="16">
        <v>0</v>
      </c>
      <c r="R328" s="16">
        <v>0</v>
      </c>
      <c r="S328" s="159"/>
      <c r="T328" s="57">
        <v>3</v>
      </c>
      <c r="U328" s="6">
        <v>3</v>
      </c>
      <c r="V328" s="76" t="s">
        <v>3558</v>
      </c>
      <c r="Z328" s="16">
        <f t="shared" si="161"/>
        <v>3</v>
      </c>
      <c r="AA328" s="16">
        <f t="shared" si="162"/>
        <v>3</v>
      </c>
      <c r="AB328" s="38">
        <f t="shared" si="163"/>
        <v>1</v>
      </c>
      <c r="AC328" s="38">
        <f t="shared" si="164"/>
        <v>1</v>
      </c>
    </row>
    <row r="329" spans="1:30" ht="15.75" hidden="1" customHeight="1" x14ac:dyDescent="0.25">
      <c r="A329" s="16">
        <v>326</v>
      </c>
      <c r="B329" s="31" t="s">
        <v>607</v>
      </c>
      <c r="C329" s="31" t="s">
        <v>608</v>
      </c>
      <c r="D329" s="31" t="s">
        <v>16</v>
      </c>
      <c r="E329" s="17" t="s">
        <v>611</v>
      </c>
      <c r="F329" s="18">
        <v>1</v>
      </c>
      <c r="G329" s="16" t="s">
        <v>18</v>
      </c>
      <c r="H329" s="16">
        <v>0</v>
      </c>
      <c r="I329" s="16">
        <v>0</v>
      </c>
      <c r="J329" s="37"/>
      <c r="M329" s="34"/>
      <c r="N329" s="16">
        <v>0</v>
      </c>
      <c r="O329" s="16">
        <v>0</v>
      </c>
      <c r="P329" s="35"/>
      <c r="Q329" s="16">
        <v>0</v>
      </c>
      <c r="R329" s="16">
        <v>0</v>
      </c>
      <c r="S329" s="159"/>
      <c r="T329" s="57">
        <v>0</v>
      </c>
      <c r="U329" s="6">
        <v>0</v>
      </c>
      <c r="V329" s="154"/>
      <c r="Z329" s="16">
        <f t="shared" si="161"/>
        <v>0</v>
      </c>
      <c r="AA329" s="16">
        <f t="shared" si="162"/>
        <v>0</v>
      </c>
      <c r="AB329" s="38" t="e">
        <f t="shared" si="163"/>
        <v>#DIV/0!</v>
      </c>
      <c r="AC329" s="38" t="e">
        <f t="shared" si="164"/>
        <v>#DIV/0!</v>
      </c>
    </row>
    <row r="330" spans="1:30" ht="15.75" hidden="1" customHeight="1" x14ac:dyDescent="0.25">
      <c r="A330" s="16">
        <v>327</v>
      </c>
      <c r="B330" s="31" t="s">
        <v>607</v>
      </c>
      <c r="C330" s="31" t="s">
        <v>608</v>
      </c>
      <c r="D330" s="31" t="s">
        <v>16</v>
      </c>
      <c r="E330" s="17" t="s">
        <v>612</v>
      </c>
      <c r="F330" s="18">
        <v>1</v>
      </c>
      <c r="G330" s="16" t="s">
        <v>18</v>
      </c>
      <c r="H330" s="36">
        <v>90</v>
      </c>
      <c r="I330" s="36">
        <v>25</v>
      </c>
      <c r="J330" s="37" t="s">
        <v>1179</v>
      </c>
      <c r="K330" s="16">
        <v>208</v>
      </c>
      <c r="L330" s="16">
        <v>201</v>
      </c>
      <c r="M330" s="34"/>
      <c r="N330" s="16">
        <v>256</v>
      </c>
      <c r="O330" s="16">
        <v>270</v>
      </c>
      <c r="P330" s="35" t="s">
        <v>2888</v>
      </c>
      <c r="Q330" s="16">
        <v>110</v>
      </c>
      <c r="R330" s="16">
        <v>112</v>
      </c>
      <c r="S330" s="119" t="s">
        <v>3351</v>
      </c>
      <c r="T330" s="57">
        <v>199</v>
      </c>
      <c r="U330" s="6">
        <v>186</v>
      </c>
      <c r="V330" s="76" t="s">
        <v>2888</v>
      </c>
      <c r="Z330" s="16">
        <f t="shared" si="161"/>
        <v>863</v>
      </c>
      <c r="AA330" s="16">
        <f t="shared" si="162"/>
        <v>794</v>
      </c>
      <c r="AB330" s="38">
        <f t="shared" si="163"/>
        <v>1.0869017632241813</v>
      </c>
      <c r="AC330" s="336">
        <f t="shared" si="164"/>
        <v>1.0869017632241813</v>
      </c>
    </row>
    <row r="331" spans="1:30" ht="15.75" hidden="1" customHeight="1" x14ac:dyDescent="0.25">
      <c r="A331" s="16">
        <v>328</v>
      </c>
      <c r="B331" s="31" t="s">
        <v>607</v>
      </c>
      <c r="C331" s="31" t="s">
        <v>608</v>
      </c>
      <c r="D331" s="31" t="s">
        <v>16</v>
      </c>
      <c r="E331" s="17" t="s">
        <v>613</v>
      </c>
      <c r="F331" s="18">
        <v>1</v>
      </c>
      <c r="G331" s="16" t="s">
        <v>18</v>
      </c>
      <c r="H331" s="16">
        <v>39</v>
      </c>
      <c r="I331" s="16">
        <v>39</v>
      </c>
      <c r="J331" s="37" t="s">
        <v>1180</v>
      </c>
      <c r="K331" s="16">
        <v>134</v>
      </c>
      <c r="L331" s="16">
        <v>134</v>
      </c>
      <c r="M331" s="34"/>
      <c r="N331" s="16">
        <v>104</v>
      </c>
      <c r="O331" s="16">
        <v>104</v>
      </c>
      <c r="P331" s="35" t="s">
        <v>2889</v>
      </c>
      <c r="Q331" s="16">
        <v>75</v>
      </c>
      <c r="R331" s="16">
        <v>75</v>
      </c>
      <c r="S331" s="119" t="s">
        <v>3354</v>
      </c>
      <c r="T331" s="57">
        <v>100</v>
      </c>
      <c r="U331" s="6">
        <v>100</v>
      </c>
      <c r="V331" s="76" t="s">
        <v>2889</v>
      </c>
      <c r="Z331" s="16">
        <f t="shared" si="161"/>
        <v>452</v>
      </c>
      <c r="AA331" s="16">
        <f t="shared" si="162"/>
        <v>452</v>
      </c>
      <c r="AB331" s="38">
        <f t="shared" si="163"/>
        <v>1</v>
      </c>
      <c r="AC331" s="38">
        <f t="shared" si="164"/>
        <v>1</v>
      </c>
    </row>
    <row r="332" spans="1:30" ht="15.75" hidden="1" customHeight="1" x14ac:dyDescent="0.25">
      <c r="A332" s="16">
        <v>329</v>
      </c>
      <c r="B332" s="31" t="s">
        <v>607</v>
      </c>
      <c r="C332" s="31" t="s">
        <v>608</v>
      </c>
      <c r="D332" s="31" t="s">
        <v>16</v>
      </c>
      <c r="E332" s="17" t="s">
        <v>614</v>
      </c>
      <c r="F332" s="18">
        <v>1</v>
      </c>
      <c r="G332" s="16" t="s">
        <v>18</v>
      </c>
      <c r="H332" s="16">
        <v>33</v>
      </c>
      <c r="I332" s="16">
        <v>33</v>
      </c>
      <c r="J332" s="37" t="s">
        <v>1181</v>
      </c>
      <c r="K332" s="16">
        <v>124</v>
      </c>
      <c r="L332" s="16">
        <v>124</v>
      </c>
      <c r="M332" s="34"/>
      <c r="N332" s="16">
        <v>104</v>
      </c>
      <c r="O332" s="16">
        <v>104</v>
      </c>
      <c r="P332" s="35" t="s">
        <v>2890</v>
      </c>
      <c r="Q332" s="16">
        <v>25</v>
      </c>
      <c r="R332" s="16">
        <v>25</v>
      </c>
      <c r="S332" s="120" t="s">
        <v>3355</v>
      </c>
      <c r="T332" s="57">
        <v>100</v>
      </c>
      <c r="U332" s="6">
        <v>100</v>
      </c>
      <c r="V332" s="76" t="s">
        <v>2890</v>
      </c>
      <c r="Z332" s="16">
        <f t="shared" si="161"/>
        <v>386</v>
      </c>
      <c r="AA332" s="16">
        <f t="shared" si="162"/>
        <v>386</v>
      </c>
      <c r="AB332" s="38">
        <f t="shared" si="163"/>
        <v>1</v>
      </c>
      <c r="AC332" s="38">
        <f t="shared" si="164"/>
        <v>1</v>
      </c>
    </row>
    <row r="333" spans="1:30" ht="30" hidden="1" customHeight="1" x14ac:dyDescent="0.25">
      <c r="A333" s="173">
        <v>330</v>
      </c>
      <c r="B333" s="173" t="s">
        <v>607</v>
      </c>
      <c r="C333" s="173" t="s">
        <v>608</v>
      </c>
      <c r="D333" s="173" t="s">
        <v>16</v>
      </c>
      <c r="E333" s="398" t="s">
        <v>615</v>
      </c>
      <c r="F333" s="364">
        <v>1</v>
      </c>
      <c r="G333" s="173" t="s">
        <v>18</v>
      </c>
      <c r="H333" s="173">
        <v>0</v>
      </c>
      <c r="I333" s="173">
        <v>0</v>
      </c>
      <c r="J333" s="363"/>
      <c r="K333" s="173"/>
      <c r="L333" s="173"/>
      <c r="M333" s="363"/>
      <c r="N333" s="173">
        <v>0</v>
      </c>
      <c r="O333" s="173">
        <v>0</v>
      </c>
      <c r="P333" s="363"/>
      <c r="Q333" s="173" t="s">
        <v>2608</v>
      </c>
      <c r="R333" s="173" t="s">
        <v>2608</v>
      </c>
      <c r="S333" s="396"/>
      <c r="T333" s="368">
        <v>0</v>
      </c>
      <c r="U333" s="366">
        <v>0</v>
      </c>
      <c r="V333" s="412"/>
      <c r="W333" s="366"/>
      <c r="X333" s="366"/>
      <c r="Y333" s="366"/>
      <c r="Z333" s="173">
        <f>H333+K333+N333</f>
        <v>0</v>
      </c>
      <c r="AA333" s="173">
        <f>I333+L333+O333</f>
        <v>0</v>
      </c>
      <c r="AB333" s="329" t="e">
        <f t="shared" si="163"/>
        <v>#DIV/0!</v>
      </c>
      <c r="AC333" s="329" t="e">
        <f t="shared" si="164"/>
        <v>#DIV/0!</v>
      </c>
      <c r="AD333" s="173"/>
    </row>
    <row r="334" spans="1:30" ht="15.75" hidden="1" customHeight="1" x14ac:dyDescent="0.25">
      <c r="A334" s="16">
        <v>331</v>
      </c>
      <c r="B334" s="31" t="s">
        <v>607</v>
      </c>
      <c r="C334" s="31" t="s">
        <v>608</v>
      </c>
      <c r="D334" s="31" t="s">
        <v>16</v>
      </c>
      <c r="E334" s="17" t="s">
        <v>616</v>
      </c>
      <c r="F334" s="18">
        <v>1</v>
      </c>
      <c r="G334" s="16" t="s">
        <v>18</v>
      </c>
      <c r="H334" s="16">
        <v>38</v>
      </c>
      <c r="I334" s="16">
        <v>38</v>
      </c>
      <c r="J334" s="37" t="s">
        <v>1182</v>
      </c>
      <c r="K334" s="16">
        <v>40</v>
      </c>
      <c r="L334" s="16">
        <v>40</v>
      </c>
      <c r="M334" s="34"/>
      <c r="N334" s="16">
        <v>72</v>
      </c>
      <c r="O334" s="16">
        <v>72</v>
      </c>
      <c r="P334" s="35" t="s">
        <v>2891</v>
      </c>
      <c r="Q334" s="16">
        <v>46</v>
      </c>
      <c r="R334" s="16">
        <v>46</v>
      </c>
      <c r="S334" s="119" t="s">
        <v>3352</v>
      </c>
      <c r="T334" s="57">
        <v>63</v>
      </c>
      <c r="U334" s="6">
        <v>63</v>
      </c>
      <c r="V334" s="76" t="s">
        <v>2891</v>
      </c>
      <c r="Z334" s="16">
        <f t="shared" si="161"/>
        <v>259</v>
      </c>
      <c r="AA334" s="16">
        <f t="shared" si="162"/>
        <v>259</v>
      </c>
      <c r="AB334" s="38">
        <f t="shared" si="163"/>
        <v>1</v>
      </c>
      <c r="AC334" s="38">
        <f t="shared" si="164"/>
        <v>1</v>
      </c>
    </row>
    <row r="335" spans="1:30" ht="15.75" hidden="1" customHeight="1" x14ac:dyDescent="0.25">
      <c r="A335" s="16">
        <v>332</v>
      </c>
      <c r="B335" s="31" t="s">
        <v>607</v>
      </c>
      <c r="C335" s="31" t="s">
        <v>617</v>
      </c>
      <c r="D335" s="31" t="s">
        <v>16</v>
      </c>
      <c r="E335" s="17" t="s">
        <v>618</v>
      </c>
      <c r="F335" s="18">
        <v>1</v>
      </c>
      <c r="G335" s="16" t="s">
        <v>18</v>
      </c>
      <c r="H335" s="36">
        <v>5</v>
      </c>
      <c r="I335" s="36">
        <v>2</v>
      </c>
      <c r="J335" s="37" t="s">
        <v>1183</v>
      </c>
      <c r="K335" s="16">
        <v>4</v>
      </c>
      <c r="L335" s="16">
        <v>2</v>
      </c>
      <c r="M335" s="34" t="s">
        <v>1220</v>
      </c>
      <c r="N335" s="16">
        <v>2</v>
      </c>
      <c r="O335" s="16">
        <v>2</v>
      </c>
      <c r="P335" s="35" t="s">
        <v>2892</v>
      </c>
      <c r="Q335" s="16">
        <v>0</v>
      </c>
      <c r="R335" s="16">
        <v>1</v>
      </c>
      <c r="S335" s="159"/>
      <c r="T335" s="57">
        <v>5</v>
      </c>
      <c r="U335" s="6">
        <v>3</v>
      </c>
      <c r="V335" s="76" t="s">
        <v>3559</v>
      </c>
      <c r="Z335" s="16">
        <f t="shared" si="161"/>
        <v>16</v>
      </c>
      <c r="AA335" s="16">
        <f t="shared" si="162"/>
        <v>10</v>
      </c>
      <c r="AB335" s="38">
        <f t="shared" si="163"/>
        <v>1.6</v>
      </c>
      <c r="AC335" s="336">
        <f t="shared" si="164"/>
        <v>1.6</v>
      </c>
    </row>
    <row r="336" spans="1:30" ht="15.75" hidden="1" customHeight="1" x14ac:dyDescent="0.25">
      <c r="A336" s="16">
        <v>333</v>
      </c>
      <c r="B336" s="31" t="s">
        <v>607</v>
      </c>
      <c r="C336" s="31" t="s">
        <v>617</v>
      </c>
      <c r="D336" s="31" t="s">
        <v>16</v>
      </c>
      <c r="E336" s="17" t="s">
        <v>619</v>
      </c>
      <c r="F336" s="18">
        <v>1</v>
      </c>
      <c r="G336" s="16" t="s">
        <v>18</v>
      </c>
      <c r="H336" s="36">
        <v>1</v>
      </c>
      <c r="I336" s="36">
        <v>6</v>
      </c>
      <c r="J336" s="37" t="s">
        <v>1184</v>
      </c>
      <c r="K336" s="16">
        <v>6</v>
      </c>
      <c r="L336" s="16">
        <v>24</v>
      </c>
      <c r="M336" s="34" t="s">
        <v>1221</v>
      </c>
      <c r="N336" s="16">
        <v>16</v>
      </c>
      <c r="O336" s="16">
        <v>13</v>
      </c>
      <c r="P336" s="35" t="s">
        <v>2893</v>
      </c>
      <c r="Q336" s="16">
        <v>8</v>
      </c>
      <c r="R336" s="16">
        <v>4</v>
      </c>
      <c r="S336" s="119" t="s">
        <v>3360</v>
      </c>
      <c r="T336" s="57">
        <v>14</v>
      </c>
      <c r="U336" s="6">
        <v>14</v>
      </c>
      <c r="V336" s="76" t="s">
        <v>3560</v>
      </c>
      <c r="Z336" s="16">
        <f t="shared" si="161"/>
        <v>45</v>
      </c>
      <c r="AA336" s="16">
        <f t="shared" si="162"/>
        <v>61</v>
      </c>
      <c r="AB336" s="38">
        <f t="shared" si="163"/>
        <v>0.73770491803278693</v>
      </c>
      <c r="AC336" s="38">
        <f t="shared" si="164"/>
        <v>0.73770491803278693</v>
      </c>
    </row>
    <row r="337" spans="1:29" ht="15.75" hidden="1" customHeight="1" x14ac:dyDescent="0.25">
      <c r="A337" s="16">
        <v>334</v>
      </c>
      <c r="B337" s="31" t="s">
        <v>607</v>
      </c>
      <c r="C337" s="31" t="s">
        <v>617</v>
      </c>
      <c r="D337" s="31" t="s">
        <v>16</v>
      </c>
      <c r="E337" s="17" t="s">
        <v>620</v>
      </c>
      <c r="F337" s="18">
        <v>1</v>
      </c>
      <c r="G337" s="16" t="s">
        <v>18</v>
      </c>
      <c r="H337" s="16">
        <v>1</v>
      </c>
      <c r="I337" s="16">
        <v>2</v>
      </c>
      <c r="J337" s="37" t="s">
        <v>1183</v>
      </c>
      <c r="K337" s="16">
        <v>4</v>
      </c>
      <c r="L337" s="16">
        <v>2</v>
      </c>
      <c r="M337" s="34" t="s">
        <v>1222</v>
      </c>
      <c r="N337" s="16">
        <v>11</v>
      </c>
      <c r="O337" s="16">
        <v>2</v>
      </c>
      <c r="P337" s="35" t="s">
        <v>2894</v>
      </c>
      <c r="Q337" s="16">
        <v>0</v>
      </c>
      <c r="R337" s="16">
        <v>1</v>
      </c>
      <c r="S337" s="121" t="s">
        <v>3359</v>
      </c>
      <c r="T337" s="57">
        <v>4</v>
      </c>
      <c r="U337" s="6">
        <v>3</v>
      </c>
      <c r="V337" s="76" t="s">
        <v>3561</v>
      </c>
      <c r="Z337" s="16">
        <f t="shared" si="161"/>
        <v>20</v>
      </c>
      <c r="AA337" s="16">
        <f t="shared" si="162"/>
        <v>10</v>
      </c>
      <c r="AB337" s="38">
        <f t="shared" si="163"/>
        <v>2</v>
      </c>
      <c r="AC337" s="336">
        <f t="shared" si="164"/>
        <v>2</v>
      </c>
    </row>
    <row r="338" spans="1:29" ht="15.75" hidden="1" customHeight="1" x14ac:dyDescent="0.25">
      <c r="A338" s="16">
        <v>335</v>
      </c>
      <c r="B338" s="31" t="s">
        <v>607</v>
      </c>
      <c r="C338" s="31" t="s">
        <v>617</v>
      </c>
      <c r="D338" s="31" t="s">
        <v>16</v>
      </c>
      <c r="E338" s="17" t="s">
        <v>621</v>
      </c>
      <c r="F338" s="18">
        <v>1</v>
      </c>
      <c r="G338" s="16" t="s">
        <v>18</v>
      </c>
      <c r="H338" s="16">
        <v>2</v>
      </c>
      <c r="I338" s="16">
        <v>2</v>
      </c>
      <c r="J338" s="37" t="s">
        <v>1183</v>
      </c>
      <c r="K338" s="16">
        <v>8</v>
      </c>
      <c r="L338" s="16">
        <v>8</v>
      </c>
      <c r="M338" s="34" t="s">
        <v>1223</v>
      </c>
      <c r="N338" s="16">
        <v>15</v>
      </c>
      <c r="O338" s="16">
        <v>15</v>
      </c>
      <c r="P338" s="35" t="s">
        <v>2895</v>
      </c>
      <c r="Q338" s="16">
        <v>5</v>
      </c>
      <c r="R338" s="16">
        <v>5</v>
      </c>
      <c r="S338" s="119" t="s">
        <v>3358</v>
      </c>
      <c r="T338" s="57">
        <v>5</v>
      </c>
      <c r="U338" s="6">
        <v>5</v>
      </c>
      <c r="V338" s="76" t="s">
        <v>3562</v>
      </c>
      <c r="Z338" s="16">
        <f t="shared" si="161"/>
        <v>35</v>
      </c>
      <c r="AA338" s="16">
        <f t="shared" si="162"/>
        <v>35</v>
      </c>
      <c r="AB338" s="38">
        <f t="shared" si="163"/>
        <v>1</v>
      </c>
      <c r="AC338" s="38">
        <f t="shared" si="164"/>
        <v>1</v>
      </c>
    </row>
    <row r="339" spans="1:29" ht="15.75" hidden="1" customHeight="1" x14ac:dyDescent="0.25">
      <c r="A339" s="16">
        <v>336</v>
      </c>
      <c r="B339" s="31" t="s">
        <v>607</v>
      </c>
      <c r="C339" s="31" t="s">
        <v>617</v>
      </c>
      <c r="D339" s="31" t="s">
        <v>16</v>
      </c>
      <c r="E339" s="17" t="s">
        <v>622</v>
      </c>
      <c r="F339" s="18">
        <v>1</v>
      </c>
      <c r="G339" s="16" t="s">
        <v>18</v>
      </c>
      <c r="H339" s="16">
        <v>0</v>
      </c>
      <c r="I339" s="16">
        <v>0</v>
      </c>
      <c r="J339" s="37"/>
      <c r="K339" s="16">
        <v>0</v>
      </c>
      <c r="L339" s="16">
        <v>0</v>
      </c>
      <c r="M339" s="34"/>
      <c r="N339" s="16">
        <v>0</v>
      </c>
      <c r="O339" s="16">
        <v>0</v>
      </c>
      <c r="P339" s="35"/>
      <c r="Q339" s="16">
        <v>0</v>
      </c>
      <c r="R339" s="16">
        <v>0</v>
      </c>
      <c r="S339" s="159"/>
      <c r="T339" s="57">
        <v>1</v>
      </c>
      <c r="U339" s="6">
        <v>1</v>
      </c>
      <c r="V339" s="76" t="s">
        <v>3563</v>
      </c>
      <c r="Z339" s="16">
        <f t="shared" si="161"/>
        <v>1</v>
      </c>
      <c r="AA339" s="16">
        <f t="shared" si="162"/>
        <v>1</v>
      </c>
      <c r="AB339" s="38">
        <f t="shared" si="163"/>
        <v>1</v>
      </c>
      <c r="AC339" s="38">
        <f t="shared" si="164"/>
        <v>1</v>
      </c>
    </row>
    <row r="340" spans="1:29" ht="15.75" hidden="1" customHeight="1" x14ac:dyDescent="0.25">
      <c r="A340" s="16">
        <v>337</v>
      </c>
      <c r="B340" s="31" t="s">
        <v>607</v>
      </c>
      <c r="C340" s="31" t="s">
        <v>617</v>
      </c>
      <c r="D340" s="31" t="s">
        <v>16</v>
      </c>
      <c r="E340" s="17" t="s">
        <v>623</v>
      </c>
      <c r="F340" s="18">
        <v>1</v>
      </c>
      <c r="G340" s="16" t="s">
        <v>18</v>
      </c>
      <c r="H340" s="16">
        <v>0</v>
      </c>
      <c r="I340" s="16">
        <v>0</v>
      </c>
      <c r="J340" s="37"/>
      <c r="K340" s="16">
        <v>0</v>
      </c>
      <c r="L340" s="16">
        <v>0</v>
      </c>
      <c r="M340" s="34"/>
      <c r="N340" s="16">
        <v>1</v>
      </c>
      <c r="O340" s="16">
        <v>1</v>
      </c>
      <c r="P340" s="35" t="s">
        <v>2896</v>
      </c>
      <c r="Q340" s="16">
        <v>0</v>
      </c>
      <c r="R340" s="16">
        <v>0</v>
      </c>
      <c r="S340" s="159"/>
      <c r="T340" s="57">
        <v>2</v>
      </c>
      <c r="U340" s="6">
        <v>2</v>
      </c>
      <c r="V340" s="76" t="s">
        <v>3564</v>
      </c>
      <c r="Z340" s="16">
        <f t="shared" si="161"/>
        <v>3</v>
      </c>
      <c r="AA340" s="16">
        <f t="shared" si="162"/>
        <v>3</v>
      </c>
      <c r="AB340" s="38">
        <f t="shared" si="163"/>
        <v>1</v>
      </c>
      <c r="AC340" s="38">
        <f t="shared" si="164"/>
        <v>1</v>
      </c>
    </row>
    <row r="341" spans="1:29" ht="15.75" hidden="1" customHeight="1" x14ac:dyDescent="0.25">
      <c r="A341" s="16">
        <v>338</v>
      </c>
      <c r="B341" s="31" t="s">
        <v>607</v>
      </c>
      <c r="C341" s="31" t="s">
        <v>624</v>
      </c>
      <c r="D341" s="31" t="s">
        <v>16</v>
      </c>
      <c r="E341" s="17" t="s">
        <v>625</v>
      </c>
      <c r="F341" s="18">
        <v>1</v>
      </c>
      <c r="G341" s="16" t="s">
        <v>18</v>
      </c>
      <c r="H341" s="36">
        <v>6</v>
      </c>
      <c r="I341" s="36">
        <v>20</v>
      </c>
      <c r="J341" s="37" t="s">
        <v>1185</v>
      </c>
      <c r="K341" s="16">
        <v>28</v>
      </c>
      <c r="L341" s="16">
        <v>17</v>
      </c>
      <c r="M341" s="34" t="s">
        <v>707</v>
      </c>
      <c r="N341" s="16">
        <v>26</v>
      </c>
      <c r="O341" s="16">
        <v>17</v>
      </c>
      <c r="P341" s="35" t="s">
        <v>2897</v>
      </c>
      <c r="Q341" s="16">
        <v>13</v>
      </c>
      <c r="R341" s="16">
        <v>15</v>
      </c>
      <c r="S341" s="120" t="s">
        <v>3149</v>
      </c>
      <c r="T341" s="57">
        <v>25</v>
      </c>
      <c r="U341" s="6">
        <v>29</v>
      </c>
      <c r="V341" s="76" t="s">
        <v>3149</v>
      </c>
      <c r="Z341" s="16">
        <f t="shared" si="161"/>
        <v>98</v>
      </c>
      <c r="AA341" s="16">
        <f t="shared" si="162"/>
        <v>98</v>
      </c>
      <c r="AB341" s="38">
        <f t="shared" si="163"/>
        <v>1</v>
      </c>
      <c r="AC341" s="38">
        <f t="shared" si="164"/>
        <v>1</v>
      </c>
    </row>
    <row r="342" spans="1:29" ht="15.75" hidden="1" customHeight="1" x14ac:dyDescent="0.25">
      <c r="A342" s="16">
        <v>339</v>
      </c>
      <c r="B342" s="31" t="s">
        <v>607</v>
      </c>
      <c r="C342" s="31" t="s">
        <v>624</v>
      </c>
      <c r="D342" s="31" t="s">
        <v>16</v>
      </c>
      <c r="E342" s="17" t="s">
        <v>626</v>
      </c>
      <c r="F342" s="18">
        <v>1</v>
      </c>
      <c r="G342" s="16" t="s">
        <v>18</v>
      </c>
      <c r="H342" s="36">
        <v>6</v>
      </c>
      <c r="I342" s="36">
        <v>19</v>
      </c>
      <c r="J342" s="37" t="s">
        <v>1186</v>
      </c>
      <c r="K342" s="16">
        <v>19</v>
      </c>
      <c r="L342" s="16">
        <v>11</v>
      </c>
      <c r="M342" s="34" t="s">
        <v>709</v>
      </c>
      <c r="N342" s="16">
        <v>25</v>
      </c>
      <c r="O342" s="16">
        <v>11</v>
      </c>
      <c r="P342" s="35" t="s">
        <v>2898</v>
      </c>
      <c r="Q342" s="16">
        <v>6</v>
      </c>
      <c r="R342" s="16">
        <v>10</v>
      </c>
      <c r="S342" s="120" t="s">
        <v>3150</v>
      </c>
      <c r="T342" s="57">
        <v>9</v>
      </c>
      <c r="U342" s="6">
        <v>17</v>
      </c>
      <c r="V342" s="76" t="s">
        <v>3150</v>
      </c>
      <c r="Z342" s="16">
        <f t="shared" si="161"/>
        <v>65</v>
      </c>
      <c r="AA342" s="16">
        <f t="shared" si="162"/>
        <v>68</v>
      </c>
      <c r="AB342" s="38">
        <f t="shared" si="163"/>
        <v>0.95588235294117652</v>
      </c>
      <c r="AC342" s="38">
        <f t="shared" si="164"/>
        <v>0.95588235294117652</v>
      </c>
    </row>
    <row r="343" spans="1:29" ht="15.75" hidden="1" customHeight="1" x14ac:dyDescent="0.25">
      <c r="A343" s="16">
        <v>340</v>
      </c>
      <c r="B343" s="31" t="s">
        <v>607</v>
      </c>
      <c r="C343" s="31" t="s">
        <v>624</v>
      </c>
      <c r="D343" s="31" t="s">
        <v>16</v>
      </c>
      <c r="E343" s="17" t="s">
        <v>627</v>
      </c>
      <c r="F343" s="18">
        <v>1</v>
      </c>
      <c r="G343" s="16" t="s">
        <v>18</v>
      </c>
      <c r="H343" s="36">
        <v>2</v>
      </c>
      <c r="I343" s="36">
        <v>11</v>
      </c>
      <c r="J343" s="37" t="s">
        <v>1187</v>
      </c>
      <c r="K343" s="16">
        <v>19</v>
      </c>
      <c r="L343" s="16">
        <v>22</v>
      </c>
      <c r="M343" s="34" t="s">
        <v>708</v>
      </c>
      <c r="N343" s="16">
        <v>27</v>
      </c>
      <c r="O343" s="16">
        <v>10</v>
      </c>
      <c r="P343" s="35" t="s">
        <v>2899</v>
      </c>
      <c r="Q343" s="16">
        <v>11</v>
      </c>
      <c r="R343" s="16">
        <v>16</v>
      </c>
      <c r="S343" s="120" t="s">
        <v>3151</v>
      </c>
      <c r="T343" s="57">
        <v>20</v>
      </c>
      <c r="U343" s="6">
        <v>19</v>
      </c>
      <c r="V343" s="76" t="s">
        <v>3565</v>
      </c>
      <c r="Z343" s="16">
        <f t="shared" si="161"/>
        <v>79</v>
      </c>
      <c r="AA343" s="16">
        <f t="shared" si="162"/>
        <v>78</v>
      </c>
      <c r="AB343" s="38">
        <f t="shared" si="163"/>
        <v>1.0128205128205128</v>
      </c>
      <c r="AC343" s="38">
        <f t="shared" si="164"/>
        <v>1.0128205128205128</v>
      </c>
    </row>
    <row r="344" spans="1:29" ht="15.75" hidden="1" customHeight="1" x14ac:dyDescent="0.25">
      <c r="A344" s="16">
        <v>341</v>
      </c>
      <c r="B344" s="31" t="s">
        <v>607</v>
      </c>
      <c r="C344" s="31" t="s">
        <v>624</v>
      </c>
      <c r="D344" s="31" t="s">
        <v>16</v>
      </c>
      <c r="E344" s="17" t="s">
        <v>628</v>
      </c>
      <c r="F344" s="18">
        <v>1</v>
      </c>
      <c r="G344" s="16" t="s">
        <v>18</v>
      </c>
      <c r="H344" s="36">
        <v>2</v>
      </c>
      <c r="I344" s="36">
        <v>5</v>
      </c>
      <c r="J344" s="37" t="s">
        <v>1188</v>
      </c>
      <c r="K344" s="16">
        <v>3</v>
      </c>
      <c r="L344" s="16">
        <v>2</v>
      </c>
      <c r="M344" s="34" t="s">
        <v>710</v>
      </c>
      <c r="N344" s="16">
        <v>3</v>
      </c>
      <c r="O344" s="16">
        <v>2</v>
      </c>
      <c r="P344" s="35" t="s">
        <v>2900</v>
      </c>
      <c r="Q344" s="16">
        <v>1</v>
      </c>
      <c r="R344" s="16">
        <v>2</v>
      </c>
      <c r="S344" s="119" t="s">
        <v>3152</v>
      </c>
      <c r="T344" s="57">
        <v>4</v>
      </c>
      <c r="U344" s="6">
        <v>3</v>
      </c>
      <c r="V344" s="76" t="s">
        <v>3566</v>
      </c>
      <c r="Z344" s="16">
        <f t="shared" si="161"/>
        <v>13</v>
      </c>
      <c r="AA344" s="16">
        <f t="shared" si="162"/>
        <v>14</v>
      </c>
      <c r="AB344" s="38">
        <f t="shared" si="163"/>
        <v>0.9285714285714286</v>
      </c>
      <c r="AC344" s="38">
        <f t="shared" si="164"/>
        <v>0.9285714285714286</v>
      </c>
    </row>
    <row r="345" spans="1:29" ht="15.75" hidden="1" customHeight="1" x14ac:dyDescent="0.25">
      <c r="A345" s="16">
        <v>342</v>
      </c>
      <c r="B345" s="31" t="s">
        <v>607</v>
      </c>
      <c r="C345" s="31" t="s">
        <v>624</v>
      </c>
      <c r="D345" s="31" t="s">
        <v>16</v>
      </c>
      <c r="E345" s="17" t="s">
        <v>629</v>
      </c>
      <c r="F345" s="18">
        <v>1</v>
      </c>
      <c r="G345" s="16" t="s">
        <v>18</v>
      </c>
      <c r="H345" s="36">
        <v>3</v>
      </c>
      <c r="I345" s="36">
        <v>9</v>
      </c>
      <c r="J345" s="37" t="s">
        <v>1189</v>
      </c>
      <c r="K345" s="16">
        <v>10</v>
      </c>
      <c r="L345" s="16">
        <v>7</v>
      </c>
      <c r="M345" s="34" t="s">
        <v>711</v>
      </c>
      <c r="N345" s="16">
        <v>24</v>
      </c>
      <c r="O345" s="16">
        <v>25</v>
      </c>
      <c r="P345" s="35" t="s">
        <v>2901</v>
      </c>
      <c r="Q345" s="16">
        <v>18</v>
      </c>
      <c r="R345" s="16">
        <v>22</v>
      </c>
      <c r="S345" s="120" t="s">
        <v>3153</v>
      </c>
      <c r="T345" s="57">
        <v>28</v>
      </c>
      <c r="U345" s="6">
        <v>22</v>
      </c>
      <c r="V345" s="76" t="s">
        <v>3153</v>
      </c>
      <c r="Z345" s="16">
        <f t="shared" si="161"/>
        <v>83</v>
      </c>
      <c r="AA345" s="16">
        <f t="shared" si="162"/>
        <v>85</v>
      </c>
      <c r="AB345" s="38">
        <f t="shared" si="163"/>
        <v>0.97647058823529409</v>
      </c>
      <c r="AC345" s="38">
        <f t="shared" si="164"/>
        <v>0.97647058823529409</v>
      </c>
    </row>
    <row r="346" spans="1:29" ht="15.75" hidden="1" customHeight="1" x14ac:dyDescent="0.25">
      <c r="A346" s="16">
        <v>343</v>
      </c>
      <c r="B346" s="31" t="s">
        <v>607</v>
      </c>
      <c r="C346" s="31" t="s">
        <v>624</v>
      </c>
      <c r="D346" s="31" t="s">
        <v>16</v>
      </c>
      <c r="E346" s="17" t="s">
        <v>630</v>
      </c>
      <c r="F346" s="18">
        <v>1</v>
      </c>
      <c r="G346" s="16" t="s">
        <v>18</v>
      </c>
      <c r="H346" s="36">
        <v>45</v>
      </c>
      <c r="I346" s="36">
        <v>36</v>
      </c>
      <c r="J346" s="37" t="s">
        <v>1190</v>
      </c>
      <c r="K346" s="16">
        <v>40</v>
      </c>
      <c r="L346" s="16">
        <v>50</v>
      </c>
      <c r="M346" s="34" t="s">
        <v>1224</v>
      </c>
      <c r="N346" s="16">
        <v>72</v>
      </c>
      <c r="O346" s="16">
        <v>73</v>
      </c>
      <c r="P346" s="35" t="s">
        <v>2902</v>
      </c>
      <c r="Q346" s="16">
        <v>33</v>
      </c>
      <c r="R346" s="16">
        <v>32</v>
      </c>
      <c r="S346" s="119" t="s">
        <v>3154</v>
      </c>
      <c r="T346" s="57">
        <v>76</v>
      </c>
      <c r="U346" s="6">
        <v>77</v>
      </c>
      <c r="V346" s="76" t="s">
        <v>3154</v>
      </c>
      <c r="Z346" s="16">
        <f t="shared" si="161"/>
        <v>266</v>
      </c>
      <c r="AA346" s="16">
        <f t="shared" si="162"/>
        <v>268</v>
      </c>
      <c r="AB346" s="38">
        <f t="shared" si="163"/>
        <v>0.9925373134328358</v>
      </c>
      <c r="AC346" s="38">
        <f t="shared" si="164"/>
        <v>0.9925373134328358</v>
      </c>
    </row>
    <row r="347" spans="1:29" ht="15.75" hidden="1" customHeight="1" x14ac:dyDescent="0.25">
      <c r="A347" s="16">
        <v>344</v>
      </c>
      <c r="B347" s="31" t="s">
        <v>607</v>
      </c>
      <c r="C347" s="31" t="s">
        <v>624</v>
      </c>
      <c r="D347" s="31" t="s">
        <v>16</v>
      </c>
      <c r="E347" s="17" t="s">
        <v>631</v>
      </c>
      <c r="F347" s="18">
        <v>1</v>
      </c>
      <c r="G347" s="16" t="s">
        <v>18</v>
      </c>
      <c r="H347" s="16">
        <v>0</v>
      </c>
      <c r="I347" s="16">
        <v>0</v>
      </c>
      <c r="J347" s="37"/>
      <c r="K347" s="16">
        <v>3</v>
      </c>
      <c r="L347" s="16">
        <v>3</v>
      </c>
      <c r="M347" s="34" t="s">
        <v>716</v>
      </c>
      <c r="N347" s="16">
        <v>0</v>
      </c>
      <c r="O347" s="16">
        <v>0</v>
      </c>
      <c r="P347" s="35"/>
      <c r="Q347" s="16">
        <v>0</v>
      </c>
      <c r="R347" s="16">
        <v>0</v>
      </c>
      <c r="S347" s="159"/>
      <c r="T347" s="57">
        <v>0</v>
      </c>
      <c r="U347" s="6">
        <v>0</v>
      </c>
      <c r="V347" s="154"/>
      <c r="Z347" s="16">
        <f t="shared" si="161"/>
        <v>3</v>
      </c>
      <c r="AA347" s="16">
        <f t="shared" si="162"/>
        <v>3</v>
      </c>
      <c r="AB347" s="38">
        <f t="shared" si="163"/>
        <v>1</v>
      </c>
      <c r="AC347" s="38">
        <f t="shared" si="164"/>
        <v>1</v>
      </c>
    </row>
    <row r="348" spans="1:29" ht="15.75" hidden="1" customHeight="1" x14ac:dyDescent="0.25">
      <c r="A348" s="16">
        <v>345</v>
      </c>
      <c r="B348" s="31" t="s">
        <v>607</v>
      </c>
      <c r="C348" s="31" t="s">
        <v>624</v>
      </c>
      <c r="D348" s="31" t="s">
        <v>16</v>
      </c>
      <c r="E348" s="17" t="s">
        <v>632</v>
      </c>
      <c r="F348" s="18">
        <v>1</v>
      </c>
      <c r="G348" s="16" t="s">
        <v>18</v>
      </c>
      <c r="H348" s="16">
        <v>0</v>
      </c>
      <c r="I348" s="16">
        <v>0</v>
      </c>
      <c r="J348" s="37"/>
      <c r="K348" s="16">
        <v>2</v>
      </c>
      <c r="L348" s="16">
        <v>2</v>
      </c>
      <c r="M348" s="34" t="s">
        <v>705</v>
      </c>
      <c r="N348" s="16">
        <v>0</v>
      </c>
      <c r="O348" s="16">
        <v>0</v>
      </c>
      <c r="P348" s="35"/>
      <c r="Q348" s="16">
        <v>0</v>
      </c>
      <c r="R348" s="16">
        <v>0</v>
      </c>
      <c r="S348" s="159"/>
      <c r="T348" s="57">
        <v>0</v>
      </c>
      <c r="U348" s="6">
        <v>0</v>
      </c>
      <c r="V348" s="154"/>
      <c r="Z348" s="16">
        <f t="shared" si="161"/>
        <v>2</v>
      </c>
      <c r="AA348" s="16">
        <f t="shared" si="162"/>
        <v>2</v>
      </c>
      <c r="AB348" s="38">
        <f t="shared" si="163"/>
        <v>1</v>
      </c>
      <c r="AC348" s="38">
        <f t="shared" si="164"/>
        <v>1</v>
      </c>
    </row>
    <row r="349" spans="1:29" ht="15.75" hidden="1" customHeight="1" x14ac:dyDescent="0.25">
      <c r="A349" s="16">
        <v>346</v>
      </c>
      <c r="B349" s="31" t="s">
        <v>607</v>
      </c>
      <c r="C349" s="31" t="s">
        <v>624</v>
      </c>
      <c r="D349" s="31" t="s">
        <v>16</v>
      </c>
      <c r="E349" s="17" t="s">
        <v>633</v>
      </c>
      <c r="F349" s="18">
        <v>1</v>
      </c>
      <c r="G349" s="16" t="s">
        <v>18</v>
      </c>
      <c r="H349" s="16">
        <v>35</v>
      </c>
      <c r="I349" s="16">
        <v>35</v>
      </c>
      <c r="J349" s="37" t="s">
        <v>1191</v>
      </c>
      <c r="K349" s="16">
        <v>80</v>
      </c>
      <c r="L349" s="16">
        <v>80</v>
      </c>
      <c r="M349" s="34" t="s">
        <v>712</v>
      </c>
      <c r="N349" s="16">
        <v>84</v>
      </c>
      <c r="O349" s="16">
        <v>84</v>
      </c>
      <c r="P349" s="35" t="s">
        <v>2903</v>
      </c>
      <c r="Q349" s="16">
        <v>73</v>
      </c>
      <c r="R349" s="16">
        <v>73</v>
      </c>
      <c r="S349" s="119" t="s">
        <v>3155</v>
      </c>
      <c r="T349" s="57">
        <v>73</v>
      </c>
      <c r="U349" s="6">
        <v>73</v>
      </c>
      <c r="V349" s="76" t="s">
        <v>3155</v>
      </c>
      <c r="Z349" s="16">
        <f t="shared" si="161"/>
        <v>345</v>
      </c>
      <c r="AA349" s="16">
        <f t="shared" si="162"/>
        <v>345</v>
      </c>
      <c r="AB349" s="38">
        <f t="shared" si="163"/>
        <v>1</v>
      </c>
      <c r="AC349" s="38">
        <f t="shared" si="164"/>
        <v>1</v>
      </c>
    </row>
    <row r="350" spans="1:29" ht="15.75" hidden="1" customHeight="1" x14ac:dyDescent="0.25">
      <c r="A350" s="16">
        <v>347</v>
      </c>
      <c r="B350" s="31" t="s">
        <v>607</v>
      </c>
      <c r="C350" s="31" t="s">
        <v>624</v>
      </c>
      <c r="D350" s="31" t="s">
        <v>16</v>
      </c>
      <c r="E350" s="17" t="s">
        <v>634</v>
      </c>
      <c r="F350" s="18">
        <v>1</v>
      </c>
      <c r="G350" s="16" t="s">
        <v>18</v>
      </c>
      <c r="H350" s="16">
        <v>0</v>
      </c>
      <c r="I350" s="16">
        <v>0</v>
      </c>
      <c r="J350" s="37"/>
      <c r="K350" s="16">
        <v>13</v>
      </c>
      <c r="L350" s="16">
        <v>13</v>
      </c>
      <c r="M350" s="34" t="s">
        <v>715</v>
      </c>
      <c r="N350" s="16">
        <v>20</v>
      </c>
      <c r="O350" s="16">
        <v>20</v>
      </c>
      <c r="P350" s="35" t="s">
        <v>2904</v>
      </c>
      <c r="Q350" s="16">
        <v>12</v>
      </c>
      <c r="R350" s="16">
        <v>12</v>
      </c>
      <c r="S350" s="119" t="s">
        <v>3156</v>
      </c>
      <c r="T350" s="57">
        <v>14</v>
      </c>
      <c r="U350" s="6">
        <v>14</v>
      </c>
      <c r="V350" s="76" t="s">
        <v>3567</v>
      </c>
      <c r="Z350" s="16">
        <f t="shared" si="161"/>
        <v>59</v>
      </c>
      <c r="AA350" s="16">
        <f t="shared" si="162"/>
        <v>59</v>
      </c>
      <c r="AB350" s="38">
        <f t="shared" si="163"/>
        <v>1</v>
      </c>
      <c r="AC350" s="38">
        <f t="shared" si="164"/>
        <v>1</v>
      </c>
    </row>
    <row r="351" spans="1:29" ht="15.75" hidden="1" customHeight="1" x14ac:dyDescent="0.25">
      <c r="A351" s="16">
        <v>348</v>
      </c>
      <c r="B351" s="31" t="s">
        <v>607</v>
      </c>
      <c r="C351" s="31" t="s">
        <v>635</v>
      </c>
      <c r="D351" s="31" t="s">
        <v>16</v>
      </c>
      <c r="E351" s="17" t="s">
        <v>636</v>
      </c>
      <c r="F351" s="18">
        <v>1</v>
      </c>
      <c r="G351" s="16" t="s">
        <v>18</v>
      </c>
      <c r="H351" s="36">
        <v>90</v>
      </c>
      <c r="I351" s="36">
        <v>25</v>
      </c>
      <c r="J351" s="37" t="s">
        <v>1192</v>
      </c>
      <c r="M351" s="34"/>
      <c r="P351" s="35"/>
      <c r="Q351" s="16">
        <v>110</v>
      </c>
      <c r="R351" s="16">
        <v>112</v>
      </c>
      <c r="S351" s="119" t="s">
        <v>3157</v>
      </c>
      <c r="T351" s="57">
        <v>199</v>
      </c>
      <c r="U351" s="6">
        <v>186</v>
      </c>
      <c r="V351" s="76" t="s">
        <v>3568</v>
      </c>
      <c r="Z351" s="16">
        <f t="shared" si="161"/>
        <v>399</v>
      </c>
      <c r="AA351" s="16">
        <f t="shared" si="162"/>
        <v>323</v>
      </c>
      <c r="AB351" s="38">
        <f t="shared" si="163"/>
        <v>1.2352941176470589</v>
      </c>
      <c r="AC351" s="336">
        <f t="shared" si="164"/>
        <v>1.2352941176470589</v>
      </c>
    </row>
    <row r="352" spans="1:29" ht="15.75" hidden="1" customHeight="1" x14ac:dyDescent="0.25">
      <c r="A352" s="16">
        <v>349</v>
      </c>
      <c r="B352" s="31" t="s">
        <v>607</v>
      </c>
      <c r="C352" s="31" t="s">
        <v>635</v>
      </c>
      <c r="D352" s="31" t="s">
        <v>16</v>
      </c>
      <c r="E352" s="17" t="s">
        <v>637</v>
      </c>
      <c r="F352" s="18">
        <v>1</v>
      </c>
      <c r="G352" s="16" t="s">
        <v>18</v>
      </c>
      <c r="H352" s="36">
        <v>48</v>
      </c>
      <c r="I352" s="36">
        <v>99</v>
      </c>
      <c r="J352" s="37" t="s">
        <v>1193</v>
      </c>
      <c r="M352" s="34"/>
      <c r="P352" s="35"/>
      <c r="Q352" s="16">
        <v>191</v>
      </c>
      <c r="R352" s="16">
        <v>191</v>
      </c>
      <c r="S352" s="119" t="s">
        <v>3356</v>
      </c>
      <c r="T352" s="107">
        <v>182</v>
      </c>
      <c r="U352" s="106">
        <v>182</v>
      </c>
      <c r="V352" s="76" t="s">
        <v>3569</v>
      </c>
      <c r="Z352" s="16">
        <f t="shared" si="161"/>
        <v>421</v>
      </c>
      <c r="AA352" s="16">
        <f t="shared" si="162"/>
        <v>472</v>
      </c>
      <c r="AB352" s="38">
        <f t="shared" si="163"/>
        <v>0.89194915254237284</v>
      </c>
      <c r="AC352" s="38">
        <f t="shared" si="164"/>
        <v>0.89194915254237284</v>
      </c>
    </row>
    <row r="353" spans="1:30" ht="15.75" hidden="1" customHeight="1" x14ac:dyDescent="0.25">
      <c r="A353" s="16">
        <v>350</v>
      </c>
      <c r="B353" s="31" t="s">
        <v>607</v>
      </c>
      <c r="C353" s="31" t="s">
        <v>635</v>
      </c>
      <c r="D353" s="31" t="s">
        <v>16</v>
      </c>
      <c r="E353" s="17" t="s">
        <v>638</v>
      </c>
      <c r="F353" s="18">
        <v>1</v>
      </c>
      <c r="G353" s="16" t="s">
        <v>18</v>
      </c>
      <c r="H353" s="36">
        <v>36</v>
      </c>
      <c r="I353" s="36">
        <v>52</v>
      </c>
      <c r="J353" s="37" t="s">
        <v>1194</v>
      </c>
      <c r="M353" s="34"/>
      <c r="P353" s="35"/>
      <c r="Q353" s="16">
        <v>65</v>
      </c>
      <c r="R353" s="16">
        <v>65</v>
      </c>
      <c r="S353" s="121" t="s">
        <v>3357</v>
      </c>
      <c r="T353" s="107">
        <v>182</v>
      </c>
      <c r="U353" s="106">
        <v>182</v>
      </c>
      <c r="V353" s="76" t="s">
        <v>3570</v>
      </c>
      <c r="Z353" s="16">
        <f t="shared" si="161"/>
        <v>283</v>
      </c>
      <c r="AA353" s="16">
        <f t="shared" si="162"/>
        <v>299</v>
      </c>
      <c r="AB353" s="38">
        <f t="shared" si="163"/>
        <v>0.94648829431438131</v>
      </c>
      <c r="AC353" s="38">
        <f t="shared" si="164"/>
        <v>0.94648829431438131</v>
      </c>
    </row>
    <row r="354" spans="1:30" ht="30" hidden="1" customHeight="1" x14ac:dyDescent="0.25">
      <c r="A354" s="173">
        <v>351</v>
      </c>
      <c r="B354" s="173" t="s">
        <v>607</v>
      </c>
      <c r="C354" s="173" t="s">
        <v>635</v>
      </c>
      <c r="D354" s="173" t="s">
        <v>16</v>
      </c>
      <c r="E354" s="398" t="s">
        <v>639</v>
      </c>
      <c r="F354" s="364">
        <v>1</v>
      </c>
      <c r="G354" s="173" t="s">
        <v>18</v>
      </c>
      <c r="H354" s="173">
        <v>0</v>
      </c>
      <c r="I354" s="173">
        <v>0</v>
      </c>
      <c r="J354" s="363"/>
      <c r="K354" s="173"/>
      <c r="L354" s="173"/>
      <c r="M354" s="363"/>
      <c r="N354" s="173"/>
      <c r="O354" s="173"/>
      <c r="P354" s="363"/>
      <c r="Q354" s="173">
        <v>0</v>
      </c>
      <c r="R354" s="173">
        <v>0</v>
      </c>
      <c r="S354" s="396"/>
      <c r="T354" s="368">
        <v>0</v>
      </c>
      <c r="U354" s="366">
        <v>0</v>
      </c>
      <c r="V354" s="412"/>
      <c r="W354" s="366"/>
      <c r="X354" s="366"/>
      <c r="Y354" s="366"/>
      <c r="Z354" s="173">
        <f t="shared" si="161"/>
        <v>0</v>
      </c>
      <c r="AA354" s="173">
        <f t="shared" si="162"/>
        <v>0</v>
      </c>
      <c r="AB354" s="329" t="e">
        <f t="shared" si="163"/>
        <v>#DIV/0!</v>
      </c>
      <c r="AC354" s="329" t="e">
        <f t="shared" si="164"/>
        <v>#DIV/0!</v>
      </c>
      <c r="AD354" s="173"/>
    </row>
    <row r="355" spans="1:30" ht="30" hidden="1" customHeight="1" x14ac:dyDescent="0.25">
      <c r="A355" s="173">
        <v>352</v>
      </c>
      <c r="B355" s="173" t="s">
        <v>607</v>
      </c>
      <c r="C355" s="173" t="s">
        <v>635</v>
      </c>
      <c r="D355" s="173" t="s">
        <v>16</v>
      </c>
      <c r="E355" s="398" t="s">
        <v>640</v>
      </c>
      <c r="F355" s="364">
        <v>1</v>
      </c>
      <c r="G355" s="173" t="s">
        <v>18</v>
      </c>
      <c r="H355" s="173">
        <v>0</v>
      </c>
      <c r="I355" s="173">
        <v>0</v>
      </c>
      <c r="J355" s="363"/>
      <c r="K355" s="173"/>
      <c r="L355" s="173"/>
      <c r="M355" s="363"/>
      <c r="N355" s="173"/>
      <c r="O355" s="173"/>
      <c r="P355" s="363"/>
      <c r="Q355" s="173">
        <v>0</v>
      </c>
      <c r="R355" s="173">
        <v>0</v>
      </c>
      <c r="S355" s="396"/>
      <c r="T355" s="368">
        <v>0</v>
      </c>
      <c r="U355" s="366">
        <v>0</v>
      </c>
      <c r="V355" s="412"/>
      <c r="W355" s="366"/>
      <c r="X355" s="366"/>
      <c r="Y355" s="366"/>
      <c r="Z355" s="173">
        <f t="shared" si="161"/>
        <v>0</v>
      </c>
      <c r="AA355" s="173">
        <f t="shared" si="162"/>
        <v>0</v>
      </c>
      <c r="AB355" s="329" t="e">
        <f t="shared" si="163"/>
        <v>#DIV/0!</v>
      </c>
      <c r="AC355" s="329" t="e">
        <f t="shared" si="164"/>
        <v>#DIV/0!</v>
      </c>
      <c r="AD355" s="173"/>
    </row>
    <row r="356" spans="1:30" ht="15.75" hidden="1" customHeight="1" x14ac:dyDescent="0.25">
      <c r="A356" s="16">
        <v>353</v>
      </c>
      <c r="B356" s="31" t="s">
        <v>607</v>
      </c>
      <c r="C356" s="31" t="s">
        <v>635</v>
      </c>
      <c r="D356" s="31" t="s">
        <v>16</v>
      </c>
      <c r="E356" s="17" t="s">
        <v>641</v>
      </c>
      <c r="F356" s="18">
        <v>1</v>
      </c>
      <c r="G356" s="16" t="s">
        <v>18</v>
      </c>
      <c r="H356" s="16">
        <v>51</v>
      </c>
      <c r="I356" s="16">
        <v>51</v>
      </c>
      <c r="J356" s="37" t="s">
        <v>1195</v>
      </c>
      <c r="M356" s="34"/>
      <c r="P356" s="35"/>
      <c r="S356" s="159"/>
      <c r="T356" s="57">
        <v>1168</v>
      </c>
      <c r="U356" s="6">
        <v>1168</v>
      </c>
      <c r="V356" s="76" t="s">
        <v>3571</v>
      </c>
      <c r="Z356" s="16">
        <f t="shared" si="161"/>
        <v>1219</v>
      </c>
      <c r="AA356" s="16">
        <f t="shared" si="162"/>
        <v>1219</v>
      </c>
      <c r="AB356" s="38">
        <f t="shared" si="163"/>
        <v>1</v>
      </c>
      <c r="AC356" s="38">
        <f t="shared" si="164"/>
        <v>1</v>
      </c>
    </row>
    <row r="357" spans="1:30" ht="15.75" hidden="1" customHeight="1" x14ac:dyDescent="0.25">
      <c r="A357" s="16">
        <v>354</v>
      </c>
      <c r="B357" s="31" t="s">
        <v>607</v>
      </c>
      <c r="C357" s="31" t="s">
        <v>642</v>
      </c>
      <c r="D357" s="31" t="s">
        <v>16</v>
      </c>
      <c r="E357" s="17" t="s">
        <v>643</v>
      </c>
      <c r="F357" s="18">
        <v>1</v>
      </c>
      <c r="G357" s="16" t="s">
        <v>18</v>
      </c>
      <c r="H357" s="16">
        <v>19</v>
      </c>
      <c r="I357" s="16">
        <v>19</v>
      </c>
      <c r="J357" s="37" t="s">
        <v>1196</v>
      </c>
      <c r="K357" s="16">
        <v>28</v>
      </c>
      <c r="L357" s="16">
        <v>28</v>
      </c>
      <c r="M357" s="34" t="s">
        <v>724</v>
      </c>
      <c r="N357" s="16">
        <v>7</v>
      </c>
      <c r="O357" s="16">
        <v>7</v>
      </c>
      <c r="P357" s="35" t="s">
        <v>2905</v>
      </c>
      <c r="Q357" s="16">
        <v>13</v>
      </c>
      <c r="R357" s="16">
        <v>13</v>
      </c>
      <c r="S357" s="119" t="s">
        <v>3158</v>
      </c>
      <c r="T357" s="57">
        <v>15</v>
      </c>
      <c r="U357" s="6">
        <v>15</v>
      </c>
      <c r="V357" s="76" t="s">
        <v>3572</v>
      </c>
      <c r="Z357" s="16">
        <f t="shared" si="161"/>
        <v>82</v>
      </c>
      <c r="AA357" s="16">
        <f t="shared" si="162"/>
        <v>82</v>
      </c>
      <c r="AB357" s="38">
        <f t="shared" si="163"/>
        <v>1</v>
      </c>
      <c r="AC357" s="38">
        <f t="shared" si="164"/>
        <v>1</v>
      </c>
    </row>
    <row r="358" spans="1:30" ht="15.75" hidden="1" customHeight="1" x14ac:dyDescent="0.25">
      <c r="A358" s="16">
        <v>355</v>
      </c>
      <c r="B358" s="31" t="s">
        <v>607</v>
      </c>
      <c r="C358" s="31" t="s">
        <v>642</v>
      </c>
      <c r="D358" s="31" t="s">
        <v>16</v>
      </c>
      <c r="E358" s="17" t="s">
        <v>1237</v>
      </c>
      <c r="F358" s="18">
        <v>1</v>
      </c>
      <c r="G358" s="16" t="s">
        <v>18</v>
      </c>
      <c r="H358" s="16">
        <v>0</v>
      </c>
      <c r="I358" s="16">
        <v>0</v>
      </c>
      <c r="J358" s="37"/>
      <c r="K358" s="16">
        <v>14</v>
      </c>
      <c r="L358" s="16">
        <v>14</v>
      </c>
      <c r="M358" s="34" t="s">
        <v>1225</v>
      </c>
      <c r="N358" s="16">
        <v>8</v>
      </c>
      <c r="O358" s="16">
        <v>8</v>
      </c>
      <c r="P358" s="35" t="s">
        <v>2906</v>
      </c>
      <c r="Q358" s="16">
        <v>8</v>
      </c>
      <c r="R358" s="16">
        <v>8</v>
      </c>
      <c r="S358" s="119" t="s">
        <v>3159</v>
      </c>
      <c r="T358" s="57">
        <v>7</v>
      </c>
      <c r="U358" s="6">
        <v>7</v>
      </c>
      <c r="V358" s="76" t="s">
        <v>3573</v>
      </c>
      <c r="Z358" s="16">
        <f t="shared" si="161"/>
        <v>37</v>
      </c>
      <c r="AA358" s="16">
        <f t="shared" si="162"/>
        <v>37</v>
      </c>
      <c r="AB358" s="38">
        <f t="shared" si="163"/>
        <v>1</v>
      </c>
      <c r="AC358" s="38">
        <f t="shared" si="164"/>
        <v>1</v>
      </c>
    </row>
    <row r="359" spans="1:30" ht="15.75" hidden="1" customHeight="1" x14ac:dyDescent="0.25">
      <c r="A359" s="16">
        <v>356</v>
      </c>
      <c r="B359" s="31" t="s">
        <v>607</v>
      </c>
      <c r="C359" s="31" t="s">
        <v>642</v>
      </c>
      <c r="D359" s="31" t="s">
        <v>16</v>
      </c>
      <c r="E359" s="17" t="s">
        <v>644</v>
      </c>
      <c r="F359" s="18">
        <v>1</v>
      </c>
      <c r="G359" s="16" t="s">
        <v>18</v>
      </c>
      <c r="H359" s="21">
        <v>0</v>
      </c>
      <c r="I359" s="21">
        <v>0</v>
      </c>
      <c r="J359" s="33" t="s">
        <v>26</v>
      </c>
      <c r="K359" s="16">
        <v>4</v>
      </c>
      <c r="L359" s="16">
        <v>4</v>
      </c>
      <c r="M359" s="34" t="s">
        <v>730</v>
      </c>
      <c r="N359" s="21">
        <v>0</v>
      </c>
      <c r="O359" s="21">
        <v>0</v>
      </c>
      <c r="P359" s="33" t="s">
        <v>26</v>
      </c>
      <c r="Q359" s="16">
        <v>5</v>
      </c>
      <c r="R359" s="16">
        <v>5</v>
      </c>
      <c r="S359" s="122" t="s">
        <v>3160</v>
      </c>
      <c r="T359" s="103">
        <v>0</v>
      </c>
      <c r="U359" s="101">
        <v>0</v>
      </c>
      <c r="V359" s="113" t="s">
        <v>26</v>
      </c>
      <c r="Z359" s="16">
        <f t="shared" si="161"/>
        <v>9</v>
      </c>
      <c r="AA359" s="16">
        <f t="shared" si="162"/>
        <v>9</v>
      </c>
      <c r="AB359" s="38">
        <f t="shared" si="163"/>
        <v>1</v>
      </c>
      <c r="AC359" s="38">
        <f t="shared" si="164"/>
        <v>1</v>
      </c>
    </row>
    <row r="360" spans="1:30" ht="15.75" hidden="1" customHeight="1" x14ac:dyDescent="0.25">
      <c r="A360" s="16">
        <v>357</v>
      </c>
      <c r="B360" s="31" t="s">
        <v>607</v>
      </c>
      <c r="C360" s="31" t="s">
        <v>642</v>
      </c>
      <c r="D360" s="31" t="s">
        <v>16</v>
      </c>
      <c r="E360" s="17" t="s">
        <v>645</v>
      </c>
      <c r="F360" s="16">
        <v>3</v>
      </c>
      <c r="G360" s="16" t="s">
        <v>646</v>
      </c>
      <c r="H360" s="21">
        <v>0</v>
      </c>
      <c r="I360" s="21">
        <v>0</v>
      </c>
      <c r="J360" s="33" t="s">
        <v>26</v>
      </c>
      <c r="K360" s="21">
        <v>0</v>
      </c>
      <c r="L360" s="21">
        <v>0</v>
      </c>
      <c r="M360" s="33" t="s">
        <v>26</v>
      </c>
      <c r="N360" s="21">
        <v>0</v>
      </c>
      <c r="O360" s="21">
        <v>0</v>
      </c>
      <c r="P360" s="33" t="s">
        <v>26</v>
      </c>
      <c r="Q360" s="16">
        <v>0</v>
      </c>
      <c r="R360" s="16">
        <v>0</v>
      </c>
      <c r="S360" s="159"/>
      <c r="T360" s="103">
        <v>0</v>
      </c>
      <c r="U360" s="101">
        <v>0</v>
      </c>
      <c r="V360" s="113" t="s">
        <v>26</v>
      </c>
      <c r="Z360" s="16">
        <f t="shared" ref="Z360:AA366" si="165">H360+K360+N360+Q360+T360+W360</f>
        <v>0</v>
      </c>
      <c r="AA360" s="16">
        <f t="shared" si="165"/>
        <v>0</v>
      </c>
      <c r="AB360" s="42" t="e">
        <f>+Z360/AA360</f>
        <v>#DIV/0!</v>
      </c>
      <c r="AC360" s="42">
        <f>+Z360/F360</f>
        <v>0</v>
      </c>
    </row>
    <row r="361" spans="1:30" ht="15.75" hidden="1" customHeight="1" x14ac:dyDescent="0.25">
      <c r="A361" s="16">
        <v>358</v>
      </c>
      <c r="B361" s="31" t="s">
        <v>607</v>
      </c>
      <c r="C361" s="31" t="s">
        <v>642</v>
      </c>
      <c r="D361" s="31" t="s">
        <v>16</v>
      </c>
      <c r="E361" s="17" t="s">
        <v>647</v>
      </c>
      <c r="F361" s="18">
        <v>1</v>
      </c>
      <c r="G361" s="16" t="s">
        <v>18</v>
      </c>
      <c r="H361" s="21">
        <v>0</v>
      </c>
      <c r="I361" s="21">
        <v>0</v>
      </c>
      <c r="J361" s="33" t="s">
        <v>26</v>
      </c>
      <c r="K361" s="21">
        <v>0</v>
      </c>
      <c r="L361" s="21">
        <v>0</v>
      </c>
      <c r="M361" s="33" t="s">
        <v>26</v>
      </c>
      <c r="P361" s="35"/>
      <c r="Q361" s="16">
        <v>0</v>
      </c>
      <c r="R361" s="16">
        <v>0</v>
      </c>
      <c r="S361" s="159"/>
      <c r="T361" s="103">
        <v>0</v>
      </c>
      <c r="U361" s="101">
        <v>0</v>
      </c>
      <c r="V361" s="113" t="s">
        <v>26</v>
      </c>
      <c r="Z361" s="16">
        <f t="shared" si="165"/>
        <v>0</v>
      </c>
      <c r="AA361" s="16">
        <f t="shared" si="165"/>
        <v>0</v>
      </c>
      <c r="AB361" s="38" t="e">
        <f>Z361/AA361</f>
        <v>#DIV/0!</v>
      </c>
      <c r="AC361" s="38" t="e">
        <f>+AB361/F361</f>
        <v>#DIV/0!</v>
      </c>
    </row>
    <row r="362" spans="1:30" ht="15.75" hidden="1" customHeight="1" x14ac:dyDescent="0.25">
      <c r="A362" s="16">
        <v>359</v>
      </c>
      <c r="B362" s="31" t="s">
        <v>607</v>
      </c>
      <c r="C362" s="31" t="s">
        <v>648</v>
      </c>
      <c r="D362" s="31" t="s">
        <v>16</v>
      </c>
      <c r="E362" s="17" t="s">
        <v>649</v>
      </c>
      <c r="F362" s="16">
        <v>4</v>
      </c>
      <c r="G362" s="16" t="s">
        <v>650</v>
      </c>
      <c r="H362" s="21">
        <v>0</v>
      </c>
      <c r="I362" s="21">
        <v>0</v>
      </c>
      <c r="J362" s="33" t="s">
        <v>26</v>
      </c>
      <c r="K362" s="21">
        <v>0</v>
      </c>
      <c r="L362" s="21">
        <v>0</v>
      </c>
      <c r="M362" s="33" t="s">
        <v>26</v>
      </c>
      <c r="N362" s="16">
        <v>1</v>
      </c>
      <c r="O362" s="21">
        <v>1</v>
      </c>
      <c r="P362" s="35" t="s">
        <v>2907</v>
      </c>
      <c r="Q362" s="103">
        <v>0</v>
      </c>
      <c r="R362" s="101">
        <v>0</v>
      </c>
      <c r="S362" s="113" t="s">
        <v>26</v>
      </c>
      <c r="T362" s="103">
        <v>0</v>
      </c>
      <c r="U362" s="101">
        <v>0</v>
      </c>
      <c r="V362" s="113" t="s">
        <v>26</v>
      </c>
      <c r="Z362" s="16">
        <f t="shared" si="165"/>
        <v>1</v>
      </c>
      <c r="AA362" s="16">
        <f t="shared" si="165"/>
        <v>1</v>
      </c>
      <c r="AB362" s="42">
        <f>+Z362/AA362</f>
        <v>1</v>
      </c>
      <c r="AC362" s="42">
        <f>+Z362/F362</f>
        <v>0.25</v>
      </c>
    </row>
    <row r="363" spans="1:30" ht="15.75" hidden="1" customHeight="1" x14ac:dyDescent="0.25">
      <c r="A363" s="16">
        <v>360</v>
      </c>
      <c r="B363" s="31" t="s">
        <v>607</v>
      </c>
      <c r="C363" s="31" t="s">
        <v>648</v>
      </c>
      <c r="D363" s="31" t="s">
        <v>16</v>
      </c>
      <c r="E363" s="17" t="s">
        <v>651</v>
      </c>
      <c r="F363" s="18">
        <v>1</v>
      </c>
      <c r="G363" s="16" t="s">
        <v>18</v>
      </c>
      <c r="H363" s="16">
        <v>0</v>
      </c>
      <c r="I363" s="16">
        <v>0</v>
      </c>
      <c r="J363" s="37"/>
      <c r="K363" s="16">
        <v>11</v>
      </c>
      <c r="L363" s="16">
        <v>11</v>
      </c>
      <c r="M363" s="34" t="s">
        <v>729</v>
      </c>
      <c r="N363" s="16">
        <v>34</v>
      </c>
      <c r="O363" s="16">
        <v>34</v>
      </c>
      <c r="P363" s="35" t="s">
        <v>2908</v>
      </c>
      <c r="Q363" s="36">
        <v>0</v>
      </c>
      <c r="R363" s="36">
        <v>0</v>
      </c>
      <c r="S363" s="120" t="s">
        <v>3161</v>
      </c>
      <c r="T363" s="57">
        <v>27</v>
      </c>
      <c r="U363" s="6">
        <v>27</v>
      </c>
      <c r="V363" s="105" t="s">
        <v>3574</v>
      </c>
      <c r="Z363" s="16">
        <f t="shared" si="165"/>
        <v>72</v>
      </c>
      <c r="AA363" s="16">
        <f t="shared" si="165"/>
        <v>72</v>
      </c>
      <c r="AB363" s="38">
        <f>Z363/AA363</f>
        <v>1</v>
      </c>
      <c r="AC363" s="38">
        <f>+AB363/F363</f>
        <v>1</v>
      </c>
    </row>
    <row r="364" spans="1:30" ht="15.75" hidden="1" customHeight="1" x14ac:dyDescent="0.25">
      <c r="A364" s="16">
        <v>361</v>
      </c>
      <c r="B364" s="31" t="s">
        <v>607</v>
      </c>
      <c r="C364" s="31" t="s">
        <v>648</v>
      </c>
      <c r="D364" s="31" t="s">
        <v>16</v>
      </c>
      <c r="E364" s="17" t="s">
        <v>652</v>
      </c>
      <c r="F364" s="16">
        <v>10</v>
      </c>
      <c r="G364" s="16" t="s">
        <v>653</v>
      </c>
      <c r="H364" s="21">
        <v>0</v>
      </c>
      <c r="I364" s="21">
        <v>0</v>
      </c>
      <c r="J364" s="33" t="s">
        <v>26</v>
      </c>
      <c r="K364" s="21">
        <v>0</v>
      </c>
      <c r="L364" s="21">
        <v>0</v>
      </c>
      <c r="M364" s="33" t="s">
        <v>26</v>
      </c>
      <c r="N364" s="21">
        <v>0</v>
      </c>
      <c r="O364" s="21">
        <v>0</v>
      </c>
      <c r="P364" s="33" t="s">
        <v>26</v>
      </c>
      <c r="Q364" s="16">
        <v>0</v>
      </c>
      <c r="R364" s="16">
        <v>0</v>
      </c>
      <c r="S364" s="159"/>
      <c r="T364" s="103">
        <v>0</v>
      </c>
      <c r="U364" s="101">
        <v>0</v>
      </c>
      <c r="V364" s="113" t="s">
        <v>26</v>
      </c>
      <c r="Z364" s="16">
        <f t="shared" si="165"/>
        <v>0</v>
      </c>
      <c r="AA364" s="16">
        <f t="shared" si="165"/>
        <v>0</v>
      </c>
      <c r="AB364" s="42" t="e">
        <f>+Z364/AA364</f>
        <v>#DIV/0!</v>
      </c>
      <c r="AC364" s="42">
        <f>+Z364/F364</f>
        <v>0</v>
      </c>
    </row>
    <row r="365" spans="1:30" ht="15.75" hidden="1" customHeight="1" x14ac:dyDescent="0.25">
      <c r="A365" s="16">
        <v>362</v>
      </c>
      <c r="B365" s="31" t="s">
        <v>607</v>
      </c>
      <c r="C365" s="31" t="s">
        <v>648</v>
      </c>
      <c r="D365" s="31" t="s">
        <v>16</v>
      </c>
      <c r="E365" s="17" t="s">
        <v>654</v>
      </c>
      <c r="F365" s="18">
        <v>1</v>
      </c>
      <c r="G365" s="16" t="s">
        <v>18</v>
      </c>
      <c r="H365" s="16">
        <v>6</v>
      </c>
      <c r="I365" s="16">
        <v>6</v>
      </c>
      <c r="J365" s="37" t="s">
        <v>1197</v>
      </c>
      <c r="K365" s="16">
        <v>3</v>
      </c>
      <c r="L365" s="16">
        <v>3</v>
      </c>
      <c r="M365" s="34" t="s">
        <v>1226</v>
      </c>
      <c r="N365" s="16">
        <v>7</v>
      </c>
      <c r="O365" s="16">
        <v>7</v>
      </c>
      <c r="P365" s="35"/>
      <c r="Q365" s="16">
        <v>1</v>
      </c>
      <c r="R365" s="16">
        <v>1</v>
      </c>
      <c r="S365" s="119" t="s">
        <v>3162</v>
      </c>
      <c r="T365" s="57">
        <v>4</v>
      </c>
      <c r="U365" s="6">
        <v>4</v>
      </c>
      <c r="V365" s="105" t="s">
        <v>3575</v>
      </c>
      <c r="Z365" s="16">
        <f t="shared" si="165"/>
        <v>21</v>
      </c>
      <c r="AA365" s="16">
        <f t="shared" si="165"/>
        <v>21</v>
      </c>
      <c r="AB365" s="38">
        <f>Z365/AA365</f>
        <v>1</v>
      </c>
      <c r="AC365" s="38">
        <f>+AB365/F365</f>
        <v>1</v>
      </c>
    </row>
    <row r="366" spans="1:30" ht="15.75" hidden="1" customHeight="1" x14ac:dyDescent="0.25">
      <c r="A366" s="16">
        <v>363</v>
      </c>
      <c r="B366" s="31" t="s">
        <v>607</v>
      </c>
      <c r="C366" s="31" t="s">
        <v>648</v>
      </c>
      <c r="D366" s="31" t="s">
        <v>16</v>
      </c>
      <c r="E366" s="17" t="s">
        <v>655</v>
      </c>
      <c r="F366" s="16">
        <v>12</v>
      </c>
      <c r="G366" s="16" t="s">
        <v>656</v>
      </c>
      <c r="H366" s="16">
        <v>3</v>
      </c>
      <c r="I366" s="21">
        <v>1</v>
      </c>
      <c r="J366" s="37" t="s">
        <v>1198</v>
      </c>
      <c r="K366" s="16">
        <v>3</v>
      </c>
      <c r="L366" s="21">
        <v>1</v>
      </c>
      <c r="M366" s="34" t="s">
        <v>725</v>
      </c>
      <c r="N366" s="16">
        <v>1</v>
      </c>
      <c r="O366" s="21">
        <v>1</v>
      </c>
      <c r="P366" s="35" t="s">
        <v>2909</v>
      </c>
      <c r="Q366" s="16">
        <v>2</v>
      </c>
      <c r="R366" s="16">
        <v>1</v>
      </c>
      <c r="S366" s="119" t="s">
        <v>3163</v>
      </c>
      <c r="T366" s="57">
        <v>1</v>
      </c>
      <c r="U366" s="6">
        <v>1</v>
      </c>
      <c r="V366" s="105" t="s">
        <v>3576</v>
      </c>
      <c r="Z366" s="16">
        <f t="shared" si="165"/>
        <v>10</v>
      </c>
      <c r="AA366" s="16">
        <f t="shared" si="165"/>
        <v>5</v>
      </c>
      <c r="AB366" s="42">
        <f>+Z366/AA366</f>
        <v>2</v>
      </c>
      <c r="AC366" s="42">
        <f>+Z366/F366</f>
        <v>0.83333333333333337</v>
      </c>
    </row>
    <row r="367" spans="1:30" ht="15.75" hidden="1" customHeight="1" x14ac:dyDescent="0.25">
      <c r="A367" s="16">
        <v>364</v>
      </c>
      <c r="B367" s="31" t="s">
        <v>607</v>
      </c>
      <c r="C367" s="31" t="s">
        <v>648</v>
      </c>
      <c r="D367" s="31" t="s">
        <v>16</v>
      </c>
      <c r="E367" s="17" t="s">
        <v>657</v>
      </c>
      <c r="F367" s="18">
        <v>1</v>
      </c>
      <c r="G367" s="16" t="s">
        <v>18</v>
      </c>
      <c r="H367" s="21">
        <v>0</v>
      </c>
      <c r="I367" s="21">
        <v>0</v>
      </c>
      <c r="J367" s="33" t="s">
        <v>26</v>
      </c>
      <c r="K367" s="16">
        <v>0</v>
      </c>
      <c r="L367" s="16">
        <v>0</v>
      </c>
      <c r="M367" s="34"/>
      <c r="N367" s="21">
        <v>0</v>
      </c>
      <c r="O367" s="21">
        <v>0</v>
      </c>
      <c r="P367" s="33" t="s">
        <v>26</v>
      </c>
      <c r="Q367" s="16">
        <v>0</v>
      </c>
      <c r="R367" s="16">
        <v>0</v>
      </c>
      <c r="S367" s="159"/>
      <c r="T367" s="103">
        <v>0</v>
      </c>
      <c r="U367" s="101">
        <v>0</v>
      </c>
      <c r="V367" s="113" t="s">
        <v>26</v>
      </c>
      <c r="Z367" s="16">
        <f t="shared" ref="Z367:Z374" si="166">H367+K367+N367+Q367+T367+W367</f>
        <v>0</v>
      </c>
      <c r="AA367" s="16">
        <f t="shared" ref="AA367:AA374" si="167">I367+L367+O367+R367+U367+X367</f>
        <v>0</v>
      </c>
      <c r="AB367" s="38" t="e">
        <f t="shared" ref="AB367:AB368" si="168">Z367/AA367</f>
        <v>#DIV/0!</v>
      </c>
      <c r="AC367" s="38" t="e">
        <f t="shared" ref="AC367:AC368" si="169">+AB367/F367</f>
        <v>#DIV/0!</v>
      </c>
    </row>
    <row r="368" spans="1:30" ht="15.75" hidden="1" customHeight="1" x14ac:dyDescent="0.25">
      <c r="A368" s="16">
        <v>365</v>
      </c>
      <c r="B368" s="31" t="s">
        <v>607</v>
      </c>
      <c r="C368" s="31" t="s">
        <v>658</v>
      </c>
      <c r="D368" s="31" t="s">
        <v>16</v>
      </c>
      <c r="E368" s="17" t="s">
        <v>659</v>
      </c>
      <c r="F368" s="18">
        <v>1</v>
      </c>
      <c r="G368" s="16" t="s">
        <v>18</v>
      </c>
      <c r="H368" s="36">
        <v>86</v>
      </c>
      <c r="I368" s="16">
        <v>298</v>
      </c>
      <c r="J368" s="37" t="s">
        <v>1199</v>
      </c>
      <c r="K368" s="16">
        <v>81</v>
      </c>
      <c r="L368" s="16">
        <v>260</v>
      </c>
      <c r="M368" s="34" t="s">
        <v>1227</v>
      </c>
      <c r="N368" s="16">
        <v>55</v>
      </c>
      <c r="O368" s="16">
        <v>167</v>
      </c>
      <c r="P368" s="35" t="s">
        <v>2910</v>
      </c>
      <c r="Q368" s="16">
        <v>94</v>
      </c>
      <c r="R368" s="16">
        <v>211</v>
      </c>
      <c r="S368" s="120" t="s">
        <v>3164</v>
      </c>
      <c r="T368" s="57">
        <v>87</v>
      </c>
      <c r="U368" s="6">
        <v>129</v>
      </c>
      <c r="V368" s="105" t="s">
        <v>3577</v>
      </c>
      <c r="Z368" s="16">
        <f t="shared" si="166"/>
        <v>403</v>
      </c>
      <c r="AA368" s="16">
        <f t="shared" si="167"/>
        <v>1065</v>
      </c>
      <c r="AB368" s="38">
        <f t="shared" si="168"/>
        <v>0.37840375586854458</v>
      </c>
      <c r="AC368" s="38">
        <f t="shared" si="169"/>
        <v>0.37840375586854458</v>
      </c>
    </row>
    <row r="369" spans="1:29" ht="15.75" hidden="1" customHeight="1" x14ac:dyDescent="0.25">
      <c r="A369" s="16">
        <v>366</v>
      </c>
      <c r="B369" s="31" t="s">
        <v>607</v>
      </c>
      <c r="C369" s="31" t="s">
        <v>658</v>
      </c>
      <c r="D369" s="31" t="s">
        <v>16</v>
      </c>
      <c r="E369" s="17" t="s">
        <v>660</v>
      </c>
      <c r="F369" s="16">
        <v>200</v>
      </c>
      <c r="G369" s="16" t="s">
        <v>661</v>
      </c>
      <c r="H369" s="16">
        <v>5</v>
      </c>
      <c r="I369" s="21">
        <v>18</v>
      </c>
      <c r="J369" s="37" t="s">
        <v>1200</v>
      </c>
      <c r="K369" s="16">
        <v>6</v>
      </c>
      <c r="L369" s="21">
        <v>16</v>
      </c>
      <c r="M369" s="34" t="s">
        <v>718</v>
      </c>
      <c r="N369" s="16">
        <v>21</v>
      </c>
      <c r="O369" s="21">
        <v>16</v>
      </c>
      <c r="P369" s="35" t="s">
        <v>2911</v>
      </c>
      <c r="Q369" s="16">
        <v>35</v>
      </c>
      <c r="R369" s="21">
        <v>16</v>
      </c>
      <c r="S369" s="120" t="s">
        <v>2911</v>
      </c>
      <c r="T369" s="57">
        <v>22</v>
      </c>
      <c r="U369" s="6">
        <v>16</v>
      </c>
      <c r="V369" s="105" t="s">
        <v>3578</v>
      </c>
      <c r="Z369" s="16">
        <f t="shared" si="166"/>
        <v>89</v>
      </c>
      <c r="AA369" s="16">
        <f t="shared" si="167"/>
        <v>82</v>
      </c>
      <c r="AB369" s="42">
        <f t="shared" ref="AB369:AB374" si="170">+Z369/AA369</f>
        <v>1.0853658536585367</v>
      </c>
      <c r="AC369" s="42">
        <f t="shared" ref="AC369:AC374" si="171">+Z369/F369</f>
        <v>0.44500000000000001</v>
      </c>
    </row>
    <row r="370" spans="1:29" ht="15.75" hidden="1" customHeight="1" x14ac:dyDescent="0.25">
      <c r="A370" s="16">
        <v>367</v>
      </c>
      <c r="B370" s="31" t="s">
        <v>607</v>
      </c>
      <c r="C370" s="31" t="s">
        <v>658</v>
      </c>
      <c r="D370" s="31" t="s">
        <v>16</v>
      </c>
      <c r="E370" s="17" t="s">
        <v>662</v>
      </c>
      <c r="F370" s="16">
        <v>25000</v>
      </c>
      <c r="G370" s="16" t="s">
        <v>663</v>
      </c>
      <c r="H370" s="36">
        <v>498</v>
      </c>
      <c r="I370" s="21">
        <v>2083</v>
      </c>
      <c r="J370" s="37" t="s">
        <v>1201</v>
      </c>
      <c r="K370" s="16">
        <v>581</v>
      </c>
      <c r="L370" s="21">
        <v>2083</v>
      </c>
      <c r="M370" s="34" t="s">
        <v>717</v>
      </c>
      <c r="N370" s="16">
        <v>688</v>
      </c>
      <c r="O370" s="21">
        <v>2083</v>
      </c>
      <c r="P370" s="35" t="s">
        <v>2912</v>
      </c>
      <c r="Q370" s="16">
        <v>159</v>
      </c>
      <c r="R370" s="21">
        <v>2083</v>
      </c>
      <c r="S370" s="119" t="s">
        <v>2912</v>
      </c>
      <c r="T370" s="57">
        <v>456</v>
      </c>
      <c r="U370" s="6">
        <v>2087</v>
      </c>
      <c r="V370" s="105" t="s">
        <v>3579</v>
      </c>
      <c r="Z370" s="16">
        <f t="shared" si="166"/>
        <v>2382</v>
      </c>
      <c r="AA370" s="16">
        <f t="shared" si="167"/>
        <v>10419</v>
      </c>
      <c r="AB370" s="42">
        <f t="shared" si="170"/>
        <v>0.2286207889432767</v>
      </c>
      <c r="AC370" s="42">
        <f t="shared" si="171"/>
        <v>9.5280000000000004E-2</v>
      </c>
    </row>
    <row r="371" spans="1:29" ht="15.75" hidden="1" customHeight="1" x14ac:dyDescent="0.25">
      <c r="A371" s="16">
        <v>368</v>
      </c>
      <c r="B371" s="31" t="s">
        <v>607</v>
      </c>
      <c r="C371" s="31" t="s">
        <v>658</v>
      </c>
      <c r="D371" s="31" t="s">
        <v>16</v>
      </c>
      <c r="E371" s="17" t="s">
        <v>664</v>
      </c>
      <c r="F371" s="36">
        <v>150</v>
      </c>
      <c r="G371" s="16" t="s">
        <v>554</v>
      </c>
      <c r="H371" s="16">
        <v>17</v>
      </c>
      <c r="I371" s="21">
        <v>8</v>
      </c>
      <c r="J371" s="37" t="s">
        <v>1202</v>
      </c>
      <c r="K371" s="16">
        <v>31</v>
      </c>
      <c r="L371" s="21">
        <v>8</v>
      </c>
      <c r="M371" s="34" t="s">
        <v>723</v>
      </c>
      <c r="N371" s="16">
        <v>52</v>
      </c>
      <c r="O371" s="21">
        <v>8</v>
      </c>
      <c r="P371" s="35" t="s">
        <v>2913</v>
      </c>
      <c r="Q371" s="16">
        <v>20</v>
      </c>
      <c r="R371" s="21">
        <v>8</v>
      </c>
      <c r="S371" s="119" t="s">
        <v>2913</v>
      </c>
      <c r="T371" s="57">
        <v>5</v>
      </c>
      <c r="U371" s="6">
        <v>8</v>
      </c>
      <c r="V371" s="105" t="s">
        <v>3580</v>
      </c>
      <c r="Z371" s="16">
        <f t="shared" si="166"/>
        <v>125</v>
      </c>
      <c r="AA371" s="16">
        <f t="shared" si="167"/>
        <v>40</v>
      </c>
      <c r="AB371" s="42">
        <f t="shared" si="170"/>
        <v>3.125</v>
      </c>
      <c r="AC371" s="335">
        <f t="shared" si="171"/>
        <v>0.83333333333333337</v>
      </c>
    </row>
    <row r="372" spans="1:29" ht="15.75" hidden="1" customHeight="1" x14ac:dyDescent="0.25">
      <c r="A372" s="16">
        <v>369</v>
      </c>
      <c r="B372" s="31" t="s">
        <v>607</v>
      </c>
      <c r="C372" s="31" t="s">
        <v>658</v>
      </c>
      <c r="D372" s="31" t="s">
        <v>16</v>
      </c>
      <c r="E372" s="17" t="s">
        <v>665</v>
      </c>
      <c r="F372" s="16">
        <v>1000</v>
      </c>
      <c r="G372" s="16" t="s">
        <v>666</v>
      </c>
      <c r="H372" s="16">
        <v>83</v>
      </c>
      <c r="I372" s="21">
        <v>80</v>
      </c>
      <c r="J372" s="37" t="s">
        <v>1203</v>
      </c>
      <c r="K372" s="16">
        <v>44</v>
      </c>
      <c r="L372" s="21">
        <v>85</v>
      </c>
      <c r="M372" s="34" t="s">
        <v>714</v>
      </c>
      <c r="N372" s="16">
        <v>46</v>
      </c>
      <c r="O372" s="21">
        <v>80</v>
      </c>
      <c r="P372" s="35" t="s">
        <v>2914</v>
      </c>
      <c r="Q372" s="16">
        <v>16</v>
      </c>
      <c r="R372" s="21">
        <v>80</v>
      </c>
      <c r="S372" s="119" t="s">
        <v>2914</v>
      </c>
      <c r="T372" s="57">
        <v>126</v>
      </c>
      <c r="U372" s="6">
        <v>80</v>
      </c>
      <c r="V372" s="105" t="s">
        <v>3581</v>
      </c>
      <c r="Z372" s="16">
        <f t="shared" si="166"/>
        <v>315</v>
      </c>
      <c r="AA372" s="16">
        <f t="shared" si="167"/>
        <v>405</v>
      </c>
      <c r="AB372" s="42">
        <f t="shared" si="170"/>
        <v>0.77777777777777779</v>
      </c>
      <c r="AC372" s="42">
        <f t="shared" si="171"/>
        <v>0.315</v>
      </c>
    </row>
    <row r="373" spans="1:29" ht="15.75" hidden="1" customHeight="1" x14ac:dyDescent="0.25">
      <c r="A373" s="16">
        <v>370</v>
      </c>
      <c r="B373" s="31" t="s">
        <v>607</v>
      </c>
      <c r="C373" s="31" t="s">
        <v>658</v>
      </c>
      <c r="D373" s="31" t="s">
        <v>16</v>
      </c>
      <c r="E373" s="17" t="s">
        <v>667</v>
      </c>
      <c r="F373" s="16">
        <v>157</v>
      </c>
      <c r="G373" s="16" t="s">
        <v>668</v>
      </c>
      <c r="H373" s="16">
        <v>10</v>
      </c>
      <c r="I373" s="21">
        <v>13</v>
      </c>
      <c r="J373" s="37" t="s">
        <v>1204</v>
      </c>
      <c r="K373" s="16">
        <v>3</v>
      </c>
      <c r="L373" s="21">
        <v>13</v>
      </c>
      <c r="M373" s="34" t="s">
        <v>727</v>
      </c>
      <c r="N373" s="16">
        <v>3</v>
      </c>
      <c r="O373" s="21">
        <v>13</v>
      </c>
      <c r="P373" s="35" t="s">
        <v>2915</v>
      </c>
      <c r="Q373" s="16">
        <v>0</v>
      </c>
      <c r="R373" s="21">
        <v>13</v>
      </c>
      <c r="S373" s="159"/>
      <c r="T373" s="57">
        <v>0</v>
      </c>
      <c r="U373" s="6">
        <v>13</v>
      </c>
      <c r="V373" s="152"/>
      <c r="Z373" s="16">
        <f t="shared" si="166"/>
        <v>16</v>
      </c>
      <c r="AA373" s="16">
        <f t="shared" si="167"/>
        <v>65</v>
      </c>
      <c r="AB373" s="42">
        <f t="shared" si="170"/>
        <v>0.24615384615384617</v>
      </c>
      <c r="AC373" s="42">
        <f t="shared" si="171"/>
        <v>0.10191082802547771</v>
      </c>
    </row>
    <row r="374" spans="1:29" ht="15.75" hidden="1" customHeight="1" x14ac:dyDescent="0.25">
      <c r="A374" s="16">
        <v>371</v>
      </c>
      <c r="B374" s="31" t="s">
        <v>607</v>
      </c>
      <c r="C374" s="31" t="s">
        <v>658</v>
      </c>
      <c r="D374" s="31" t="s">
        <v>16</v>
      </c>
      <c r="E374" s="17" t="s">
        <v>669</v>
      </c>
      <c r="F374" s="36">
        <v>35</v>
      </c>
      <c r="G374" s="16" t="s">
        <v>670</v>
      </c>
      <c r="H374" s="16">
        <v>3</v>
      </c>
      <c r="I374" s="21">
        <v>2</v>
      </c>
      <c r="J374" s="37" t="s">
        <v>1205</v>
      </c>
      <c r="K374" s="16">
        <v>1</v>
      </c>
      <c r="L374" s="21">
        <v>2</v>
      </c>
      <c r="M374" s="34" t="s">
        <v>719</v>
      </c>
      <c r="N374" s="16">
        <v>3</v>
      </c>
      <c r="O374" s="21">
        <v>2</v>
      </c>
      <c r="P374" s="35" t="s">
        <v>2916</v>
      </c>
      <c r="Q374" s="16">
        <v>3</v>
      </c>
      <c r="R374" s="21">
        <v>2</v>
      </c>
      <c r="S374" s="119" t="s">
        <v>3165</v>
      </c>
      <c r="T374" s="57">
        <v>12</v>
      </c>
      <c r="U374" s="6">
        <v>2</v>
      </c>
      <c r="V374" s="105" t="s">
        <v>3582</v>
      </c>
      <c r="Z374" s="16">
        <f t="shared" si="166"/>
        <v>22</v>
      </c>
      <c r="AA374" s="16">
        <f t="shared" si="167"/>
        <v>10</v>
      </c>
      <c r="AB374" s="42">
        <f t="shared" si="170"/>
        <v>2.2000000000000002</v>
      </c>
      <c r="AC374" s="42">
        <f t="shared" si="171"/>
        <v>0.62857142857142856</v>
      </c>
    </row>
    <row r="375" spans="1:29" ht="15.75" hidden="1" customHeight="1" x14ac:dyDescent="0.25">
      <c r="A375" s="16">
        <v>372</v>
      </c>
      <c r="B375" s="31" t="s">
        <v>607</v>
      </c>
      <c r="C375" s="31" t="s">
        <v>671</v>
      </c>
      <c r="D375" s="31" t="s">
        <v>16</v>
      </c>
      <c r="E375" s="17" t="s">
        <v>672</v>
      </c>
      <c r="F375" s="18">
        <v>1</v>
      </c>
      <c r="G375" s="16" t="s">
        <v>18</v>
      </c>
      <c r="H375" s="16">
        <v>90</v>
      </c>
      <c r="I375" s="16">
        <v>90</v>
      </c>
      <c r="J375" s="37" t="s">
        <v>1206</v>
      </c>
      <c r="K375" s="16">
        <v>185</v>
      </c>
      <c r="L375" s="16">
        <v>185</v>
      </c>
      <c r="M375" s="34" t="s">
        <v>1228</v>
      </c>
      <c r="N375" s="16">
        <v>174</v>
      </c>
      <c r="O375" s="16">
        <v>174</v>
      </c>
      <c r="P375" s="35" t="s">
        <v>2917</v>
      </c>
      <c r="Q375" s="16">
        <v>79</v>
      </c>
      <c r="R375" s="16">
        <v>79</v>
      </c>
      <c r="S375" s="119" t="s">
        <v>3166</v>
      </c>
      <c r="T375" s="57">
        <v>219</v>
      </c>
      <c r="U375" s="6">
        <v>219</v>
      </c>
      <c r="V375" s="76" t="s">
        <v>3583</v>
      </c>
      <c r="Z375" s="16">
        <f t="shared" ref="Z375:Z389" si="172">H375+K375+N375+Q375+T375+W375</f>
        <v>747</v>
      </c>
      <c r="AA375" s="16">
        <f t="shared" ref="AA375:AA389" si="173">I375+L375+O375+R375+U375+X375</f>
        <v>747</v>
      </c>
      <c r="AB375" s="38">
        <f t="shared" ref="AB375:AB380" si="174">Z375/AA375</f>
        <v>1</v>
      </c>
      <c r="AC375" s="38">
        <f t="shared" ref="AC375:AC380" si="175">+AB375/F375</f>
        <v>1</v>
      </c>
    </row>
    <row r="376" spans="1:29" ht="15.75" hidden="1" customHeight="1" x14ac:dyDescent="0.25">
      <c r="A376" s="16">
        <v>373</v>
      </c>
      <c r="B376" s="31" t="s">
        <v>607</v>
      </c>
      <c r="C376" s="31" t="s">
        <v>671</v>
      </c>
      <c r="D376" s="31" t="s">
        <v>16</v>
      </c>
      <c r="E376" s="17" t="s">
        <v>673</v>
      </c>
      <c r="F376" s="18">
        <v>1</v>
      </c>
      <c r="G376" s="16" t="s">
        <v>18</v>
      </c>
      <c r="H376" s="16">
        <v>25</v>
      </c>
      <c r="I376" s="16">
        <v>25</v>
      </c>
      <c r="J376" s="37" t="s">
        <v>1207</v>
      </c>
      <c r="K376" s="16">
        <v>81</v>
      </c>
      <c r="L376" s="16">
        <v>81</v>
      </c>
      <c r="M376" s="34" t="s">
        <v>1229</v>
      </c>
      <c r="N376" s="16">
        <v>189</v>
      </c>
      <c r="O376" s="16">
        <v>189</v>
      </c>
      <c r="P376" s="35" t="s">
        <v>2918</v>
      </c>
      <c r="Q376" s="16">
        <v>79</v>
      </c>
      <c r="R376" s="16">
        <v>79</v>
      </c>
      <c r="S376" s="120" t="s">
        <v>3167</v>
      </c>
      <c r="T376" s="57">
        <v>248</v>
      </c>
      <c r="U376" s="6">
        <v>248</v>
      </c>
      <c r="V376" s="76" t="s">
        <v>2918</v>
      </c>
      <c r="Z376" s="16">
        <f t="shared" si="172"/>
        <v>622</v>
      </c>
      <c r="AA376" s="16">
        <f t="shared" si="173"/>
        <v>622</v>
      </c>
      <c r="AB376" s="38">
        <f t="shared" si="174"/>
        <v>1</v>
      </c>
      <c r="AC376" s="38">
        <f t="shared" si="175"/>
        <v>1</v>
      </c>
    </row>
    <row r="377" spans="1:29" ht="15.75" hidden="1" customHeight="1" x14ac:dyDescent="0.25">
      <c r="A377" s="16">
        <v>374</v>
      </c>
      <c r="B377" s="31" t="s">
        <v>607</v>
      </c>
      <c r="C377" s="31" t="s">
        <v>671</v>
      </c>
      <c r="D377" s="31" t="s">
        <v>16</v>
      </c>
      <c r="E377" s="17" t="s">
        <v>674</v>
      </c>
      <c r="F377" s="18">
        <v>1</v>
      </c>
      <c r="G377" s="16" t="s">
        <v>18</v>
      </c>
      <c r="H377" s="16">
        <v>11</v>
      </c>
      <c r="I377" s="16">
        <v>11</v>
      </c>
      <c r="J377" s="37" t="s">
        <v>1208</v>
      </c>
      <c r="K377" s="16">
        <v>3</v>
      </c>
      <c r="L377" s="16">
        <v>3</v>
      </c>
      <c r="M377" s="34" t="s">
        <v>1230</v>
      </c>
      <c r="N377" s="16">
        <v>28</v>
      </c>
      <c r="O377" s="16">
        <v>28</v>
      </c>
      <c r="P377" s="35" t="s">
        <v>2919</v>
      </c>
      <c r="Q377" s="16">
        <v>9</v>
      </c>
      <c r="R377" s="16">
        <v>9</v>
      </c>
      <c r="S377" s="119" t="s">
        <v>3168</v>
      </c>
      <c r="T377" s="57">
        <v>23</v>
      </c>
      <c r="U377" s="6">
        <v>23</v>
      </c>
      <c r="V377" s="76" t="s">
        <v>2919</v>
      </c>
      <c r="Z377" s="16">
        <f t="shared" si="172"/>
        <v>74</v>
      </c>
      <c r="AA377" s="16">
        <f t="shared" si="173"/>
        <v>74</v>
      </c>
      <c r="AB377" s="38">
        <f t="shared" si="174"/>
        <v>1</v>
      </c>
      <c r="AC377" s="38">
        <f t="shared" si="175"/>
        <v>1</v>
      </c>
    </row>
    <row r="378" spans="1:29" ht="15.75" hidden="1" customHeight="1" x14ac:dyDescent="0.25">
      <c r="A378" s="16">
        <v>375</v>
      </c>
      <c r="B378" s="31" t="s">
        <v>607</v>
      </c>
      <c r="C378" s="31" t="s">
        <v>671</v>
      </c>
      <c r="D378" s="31" t="s">
        <v>16</v>
      </c>
      <c r="E378" s="17" t="s">
        <v>675</v>
      </c>
      <c r="F378" s="18">
        <v>1</v>
      </c>
      <c r="G378" s="16" t="s">
        <v>18</v>
      </c>
      <c r="H378" s="16">
        <v>0</v>
      </c>
      <c r="I378" s="16">
        <v>0</v>
      </c>
      <c r="J378" s="37"/>
      <c r="K378" s="16">
        <v>69</v>
      </c>
      <c r="L378" s="16">
        <v>69</v>
      </c>
      <c r="M378" s="34" t="s">
        <v>1231</v>
      </c>
      <c r="N378" s="16">
        <v>131</v>
      </c>
      <c r="O378" s="16">
        <v>131</v>
      </c>
      <c r="P378" s="35" t="s">
        <v>2920</v>
      </c>
      <c r="Q378" s="16">
        <v>32</v>
      </c>
      <c r="R378" s="16">
        <v>32</v>
      </c>
      <c r="S378" s="120" t="s">
        <v>3169</v>
      </c>
      <c r="T378" s="57">
        <v>28</v>
      </c>
      <c r="U378" s="6">
        <v>28</v>
      </c>
      <c r="V378" s="76" t="s">
        <v>3584</v>
      </c>
      <c r="Z378" s="16">
        <f t="shared" si="172"/>
        <v>260</v>
      </c>
      <c r="AA378" s="16">
        <f t="shared" si="173"/>
        <v>260</v>
      </c>
      <c r="AB378" s="38">
        <f t="shared" si="174"/>
        <v>1</v>
      </c>
      <c r="AC378" s="38">
        <f t="shared" si="175"/>
        <v>1</v>
      </c>
    </row>
    <row r="379" spans="1:29" ht="15.75" hidden="1" customHeight="1" x14ac:dyDescent="0.25">
      <c r="A379" s="16">
        <v>376</v>
      </c>
      <c r="B379" s="31" t="s">
        <v>607</v>
      </c>
      <c r="C379" s="31" t="s">
        <v>671</v>
      </c>
      <c r="D379" s="31" t="s">
        <v>16</v>
      </c>
      <c r="E379" s="17" t="s">
        <v>676</v>
      </c>
      <c r="F379" s="18">
        <v>1</v>
      </c>
      <c r="G379" s="16" t="s">
        <v>18</v>
      </c>
      <c r="H379" s="16">
        <v>285</v>
      </c>
      <c r="I379" s="16">
        <v>285</v>
      </c>
      <c r="J379" s="37" t="s">
        <v>1209</v>
      </c>
      <c r="K379" s="16">
        <v>454</v>
      </c>
      <c r="L379" s="16">
        <v>454</v>
      </c>
      <c r="M379" s="34" t="s">
        <v>1232</v>
      </c>
      <c r="N379" s="16">
        <v>507</v>
      </c>
      <c r="O379" s="16">
        <v>507</v>
      </c>
      <c r="P379" s="35" t="s">
        <v>2921</v>
      </c>
      <c r="Q379" s="16">
        <v>238</v>
      </c>
      <c r="R379" s="16">
        <v>238</v>
      </c>
      <c r="S379" s="119" t="s">
        <v>3170</v>
      </c>
      <c r="T379" s="57">
        <v>367</v>
      </c>
      <c r="U379" s="6">
        <v>367</v>
      </c>
      <c r="V379" s="76" t="s">
        <v>2921</v>
      </c>
      <c r="Z379" s="16">
        <f t="shared" si="172"/>
        <v>1851</v>
      </c>
      <c r="AA379" s="16">
        <f t="shared" si="173"/>
        <v>1851</v>
      </c>
      <c r="AB379" s="38">
        <f t="shared" si="174"/>
        <v>1</v>
      </c>
      <c r="AC379" s="38">
        <f t="shared" si="175"/>
        <v>1</v>
      </c>
    </row>
    <row r="380" spans="1:29" ht="15.75" hidden="1" customHeight="1" x14ac:dyDescent="0.25">
      <c r="A380" s="16">
        <v>377</v>
      </c>
      <c r="B380" s="31" t="s">
        <v>607</v>
      </c>
      <c r="C380" s="31" t="s">
        <v>677</v>
      </c>
      <c r="D380" s="31" t="s">
        <v>16</v>
      </c>
      <c r="E380" s="17" t="s">
        <v>678</v>
      </c>
      <c r="F380" s="18">
        <v>1</v>
      </c>
      <c r="G380" s="16" t="s">
        <v>18</v>
      </c>
      <c r="H380" s="16">
        <v>4</v>
      </c>
      <c r="I380" s="16">
        <v>4</v>
      </c>
      <c r="J380" s="37" t="s">
        <v>1210</v>
      </c>
      <c r="K380" s="16">
        <v>16</v>
      </c>
      <c r="L380" s="16">
        <v>16</v>
      </c>
      <c r="M380" s="34" t="s">
        <v>1233</v>
      </c>
      <c r="N380" s="16">
        <v>5</v>
      </c>
      <c r="O380" s="16">
        <v>5</v>
      </c>
      <c r="P380" s="35" t="s">
        <v>2922</v>
      </c>
      <c r="Q380" s="16">
        <v>3</v>
      </c>
      <c r="R380" s="16">
        <v>3</v>
      </c>
      <c r="S380" s="120" t="s">
        <v>3171</v>
      </c>
      <c r="T380" s="57">
        <v>8</v>
      </c>
      <c r="U380" s="6">
        <v>8</v>
      </c>
      <c r="V380" s="76" t="s">
        <v>3585</v>
      </c>
      <c r="Z380" s="16">
        <f t="shared" si="172"/>
        <v>36</v>
      </c>
      <c r="AA380" s="16">
        <f t="shared" si="173"/>
        <v>36</v>
      </c>
      <c r="AB380" s="38">
        <f t="shared" si="174"/>
        <v>1</v>
      </c>
      <c r="AC380" s="38">
        <f t="shared" si="175"/>
        <v>1</v>
      </c>
    </row>
    <row r="381" spans="1:29" ht="15.75" hidden="1" customHeight="1" x14ac:dyDescent="0.25">
      <c r="A381" s="16">
        <v>378</v>
      </c>
      <c r="B381" s="31" t="s">
        <v>607</v>
      </c>
      <c r="C381" s="31" t="s">
        <v>677</v>
      </c>
      <c r="D381" s="31" t="s">
        <v>16</v>
      </c>
      <c r="E381" s="17" t="s">
        <v>679</v>
      </c>
      <c r="F381" s="36">
        <v>72</v>
      </c>
      <c r="G381" s="16" t="s">
        <v>310</v>
      </c>
      <c r="H381" s="16">
        <v>7</v>
      </c>
      <c r="I381" s="21">
        <v>1</v>
      </c>
      <c r="J381" s="37" t="s">
        <v>1211</v>
      </c>
      <c r="K381" s="16">
        <v>5</v>
      </c>
      <c r="L381" s="21">
        <v>1</v>
      </c>
      <c r="M381" s="34" t="s">
        <v>721</v>
      </c>
      <c r="N381" s="16">
        <v>3</v>
      </c>
      <c r="O381" s="21">
        <v>1</v>
      </c>
      <c r="P381" s="35" t="s">
        <v>2923</v>
      </c>
      <c r="Q381" s="16">
        <v>12</v>
      </c>
      <c r="R381" s="16">
        <v>12</v>
      </c>
      <c r="S381" s="119" t="s">
        <v>3172</v>
      </c>
      <c r="T381" s="57">
        <v>10</v>
      </c>
      <c r="U381" s="6">
        <v>10</v>
      </c>
      <c r="V381" s="76" t="s">
        <v>3586</v>
      </c>
      <c r="Z381" s="16">
        <f t="shared" si="172"/>
        <v>37</v>
      </c>
      <c r="AA381" s="16">
        <f t="shared" si="173"/>
        <v>25</v>
      </c>
      <c r="AB381" s="42">
        <f t="shared" ref="AB381:AB389" si="176">+Z381/AA381</f>
        <v>1.48</v>
      </c>
      <c r="AC381" s="335">
        <f t="shared" ref="AC381:AC389" si="177">+Z381/F381</f>
        <v>0.51388888888888884</v>
      </c>
    </row>
    <row r="382" spans="1:29" ht="15.75" hidden="1" customHeight="1" x14ac:dyDescent="0.25">
      <c r="A382" s="16">
        <v>379</v>
      </c>
      <c r="B382" s="31" t="s">
        <v>607</v>
      </c>
      <c r="C382" s="31" t="s">
        <v>677</v>
      </c>
      <c r="D382" s="31" t="s">
        <v>16</v>
      </c>
      <c r="E382" s="17" t="s">
        <v>680</v>
      </c>
      <c r="F382" s="16">
        <v>2</v>
      </c>
      <c r="G382" s="16" t="s">
        <v>681</v>
      </c>
      <c r="H382" s="21">
        <v>0</v>
      </c>
      <c r="I382" s="21">
        <v>0</v>
      </c>
      <c r="J382" s="33" t="s">
        <v>26</v>
      </c>
      <c r="K382" s="21">
        <v>1</v>
      </c>
      <c r="L382" s="21">
        <v>0</v>
      </c>
      <c r="M382" s="33" t="s">
        <v>417</v>
      </c>
      <c r="N382" s="21">
        <v>0</v>
      </c>
      <c r="O382" s="21">
        <v>0</v>
      </c>
      <c r="P382" s="33" t="s">
        <v>26</v>
      </c>
      <c r="Q382" s="21">
        <v>0</v>
      </c>
      <c r="R382" s="21">
        <v>0</v>
      </c>
      <c r="S382" s="33" t="s">
        <v>26</v>
      </c>
      <c r="T382" s="103">
        <v>0</v>
      </c>
      <c r="U382" s="101">
        <v>0</v>
      </c>
      <c r="V382" s="113" t="s">
        <v>26</v>
      </c>
      <c r="Z382" s="16">
        <f>H382+K382+N382</f>
        <v>1</v>
      </c>
      <c r="AA382" s="16">
        <f>I382+L382+O382</f>
        <v>0</v>
      </c>
      <c r="AB382" s="42" t="e">
        <f t="shared" si="176"/>
        <v>#DIV/0!</v>
      </c>
      <c r="AC382" s="42">
        <f t="shared" si="177"/>
        <v>0.5</v>
      </c>
    </row>
    <row r="383" spans="1:29" ht="15.75" hidden="1" customHeight="1" x14ac:dyDescent="0.25">
      <c r="A383" s="16">
        <v>380</v>
      </c>
      <c r="B383" s="31" t="s">
        <v>607</v>
      </c>
      <c r="C383" s="31" t="s">
        <v>677</v>
      </c>
      <c r="D383" s="31" t="s">
        <v>16</v>
      </c>
      <c r="E383" s="17" t="s">
        <v>682</v>
      </c>
      <c r="F383" s="16">
        <v>5</v>
      </c>
      <c r="G383" s="16" t="s">
        <v>683</v>
      </c>
      <c r="H383" s="21">
        <v>0</v>
      </c>
      <c r="I383" s="21">
        <v>0</v>
      </c>
      <c r="J383" s="33" t="s">
        <v>26</v>
      </c>
      <c r="K383" s="16">
        <v>0</v>
      </c>
      <c r="L383" s="21">
        <v>1</v>
      </c>
      <c r="M383" s="34"/>
      <c r="N383" s="21">
        <v>5</v>
      </c>
      <c r="O383" s="21">
        <v>5</v>
      </c>
      <c r="P383" s="33" t="s">
        <v>2934</v>
      </c>
      <c r="Q383" s="16">
        <v>6</v>
      </c>
      <c r="R383" s="16">
        <v>6</v>
      </c>
      <c r="S383" s="119" t="s">
        <v>3361</v>
      </c>
      <c r="T383" s="57">
        <v>4</v>
      </c>
      <c r="U383" s="6">
        <v>4</v>
      </c>
      <c r="V383" s="76" t="s">
        <v>3587</v>
      </c>
      <c r="Z383" s="16">
        <f t="shared" si="172"/>
        <v>15</v>
      </c>
      <c r="AA383" s="16">
        <f t="shared" si="173"/>
        <v>16</v>
      </c>
      <c r="AB383" s="42">
        <f t="shared" si="176"/>
        <v>0.9375</v>
      </c>
      <c r="AC383" s="42">
        <f t="shared" si="177"/>
        <v>3</v>
      </c>
    </row>
    <row r="384" spans="1:29" ht="15.75" hidden="1" customHeight="1" x14ac:dyDescent="0.25">
      <c r="A384" s="16">
        <v>381</v>
      </c>
      <c r="B384" s="31" t="s">
        <v>607</v>
      </c>
      <c r="C384" s="31" t="s">
        <v>677</v>
      </c>
      <c r="D384" s="31" t="s">
        <v>16</v>
      </c>
      <c r="E384" s="17" t="s">
        <v>684</v>
      </c>
      <c r="F384" s="16">
        <v>1</v>
      </c>
      <c r="G384" s="16" t="s">
        <v>646</v>
      </c>
      <c r="H384" s="21">
        <v>0</v>
      </c>
      <c r="I384" s="21">
        <v>0</v>
      </c>
      <c r="J384" s="33" t="s">
        <v>26</v>
      </c>
      <c r="K384" s="21">
        <v>0</v>
      </c>
      <c r="L384" s="21">
        <v>0</v>
      </c>
      <c r="M384" s="33" t="s">
        <v>26</v>
      </c>
      <c r="N384" s="21">
        <v>0</v>
      </c>
      <c r="O384" s="21">
        <v>0</v>
      </c>
      <c r="P384" s="33" t="s">
        <v>26</v>
      </c>
      <c r="Q384" s="21">
        <v>0</v>
      </c>
      <c r="R384" s="21">
        <v>0</v>
      </c>
      <c r="S384" s="33" t="s">
        <v>26</v>
      </c>
      <c r="T384" s="103">
        <v>0</v>
      </c>
      <c r="U384" s="101">
        <v>0</v>
      </c>
      <c r="V384" s="113" t="s">
        <v>26</v>
      </c>
      <c r="Z384" s="16">
        <f>H384+K384+N384</f>
        <v>0</v>
      </c>
      <c r="AA384" s="16">
        <f>I384+L384+O384</f>
        <v>0</v>
      </c>
      <c r="AB384" s="42" t="e">
        <f t="shared" si="176"/>
        <v>#DIV/0!</v>
      </c>
      <c r="AC384" s="42">
        <f t="shared" si="177"/>
        <v>0</v>
      </c>
    </row>
    <row r="385" spans="1:29" ht="15.75" hidden="1" customHeight="1" x14ac:dyDescent="0.25">
      <c r="A385" s="16">
        <v>382</v>
      </c>
      <c r="B385" s="31" t="s">
        <v>607</v>
      </c>
      <c r="C385" s="31" t="s">
        <v>677</v>
      </c>
      <c r="D385" s="31" t="s">
        <v>16</v>
      </c>
      <c r="E385" s="17" t="s">
        <v>685</v>
      </c>
      <c r="F385" s="16">
        <v>4</v>
      </c>
      <c r="G385" s="16" t="s">
        <v>686</v>
      </c>
      <c r="H385" s="21">
        <v>0</v>
      </c>
      <c r="I385" s="21">
        <v>0</v>
      </c>
      <c r="J385" s="33" t="s">
        <v>26</v>
      </c>
      <c r="K385" s="21">
        <v>0</v>
      </c>
      <c r="L385" s="21">
        <v>0</v>
      </c>
      <c r="M385" s="33" t="s">
        <v>26</v>
      </c>
      <c r="N385" s="16">
        <v>0</v>
      </c>
      <c r="O385" s="21">
        <v>1</v>
      </c>
      <c r="P385" s="35"/>
      <c r="Q385" s="21">
        <v>0</v>
      </c>
      <c r="R385" s="21">
        <v>0</v>
      </c>
      <c r="S385" s="33" t="s">
        <v>26</v>
      </c>
      <c r="T385" s="103">
        <v>0</v>
      </c>
      <c r="U385" s="101">
        <v>0</v>
      </c>
      <c r="V385" s="113" t="s">
        <v>26</v>
      </c>
      <c r="Z385" s="16">
        <f>H385+K385+N385</f>
        <v>0</v>
      </c>
      <c r="AA385" s="16">
        <f t="shared" si="173"/>
        <v>1</v>
      </c>
      <c r="AB385" s="42">
        <f t="shared" si="176"/>
        <v>0</v>
      </c>
      <c r="AC385" s="42">
        <f t="shared" si="177"/>
        <v>0</v>
      </c>
    </row>
    <row r="386" spans="1:29" ht="15.75" hidden="1" customHeight="1" x14ac:dyDescent="0.25">
      <c r="A386" s="16">
        <v>383</v>
      </c>
      <c r="B386" s="31" t="s">
        <v>607</v>
      </c>
      <c r="C386" s="31" t="s">
        <v>687</v>
      </c>
      <c r="D386" s="31" t="s">
        <v>16</v>
      </c>
      <c r="E386" s="17" t="s">
        <v>688</v>
      </c>
      <c r="F386" s="413">
        <v>12000</v>
      </c>
      <c r="G386" s="32" t="s">
        <v>689</v>
      </c>
      <c r="H386" s="36">
        <v>450</v>
      </c>
      <c r="I386" s="21">
        <v>3692</v>
      </c>
      <c r="J386" s="37" t="s">
        <v>1212</v>
      </c>
      <c r="K386" s="16">
        <v>378</v>
      </c>
      <c r="L386" s="21">
        <v>3692</v>
      </c>
      <c r="M386" s="34" t="s">
        <v>1234</v>
      </c>
      <c r="N386" s="16">
        <v>441</v>
      </c>
      <c r="O386" s="21">
        <v>3692</v>
      </c>
      <c r="P386" s="35" t="s">
        <v>2924</v>
      </c>
      <c r="Q386" s="16">
        <v>513</v>
      </c>
      <c r="R386" s="16">
        <v>3692</v>
      </c>
      <c r="S386" s="119" t="s">
        <v>3173</v>
      </c>
      <c r="T386" s="57">
        <v>1311</v>
      </c>
      <c r="U386" s="6">
        <v>3692</v>
      </c>
      <c r="V386" s="76" t="s">
        <v>3588</v>
      </c>
      <c r="Z386" s="16">
        <f t="shared" si="172"/>
        <v>3093</v>
      </c>
      <c r="AA386" s="16">
        <f t="shared" si="173"/>
        <v>18460</v>
      </c>
      <c r="AB386" s="42">
        <f t="shared" si="176"/>
        <v>0.16755146262188517</v>
      </c>
      <c r="AC386" s="42">
        <f t="shared" si="177"/>
        <v>0.25774999999999998</v>
      </c>
    </row>
    <row r="387" spans="1:29" ht="15.75" hidden="1" customHeight="1" x14ac:dyDescent="0.25">
      <c r="A387" s="16">
        <v>384</v>
      </c>
      <c r="B387" s="31" t="s">
        <v>607</v>
      </c>
      <c r="C387" s="31" t="s">
        <v>687</v>
      </c>
      <c r="D387" s="31" t="s">
        <v>16</v>
      </c>
      <c r="E387" s="17" t="s">
        <v>690</v>
      </c>
      <c r="F387" s="77">
        <v>24</v>
      </c>
      <c r="G387" s="16" t="s">
        <v>310</v>
      </c>
      <c r="H387" s="16">
        <v>1</v>
      </c>
      <c r="I387" s="21">
        <v>2</v>
      </c>
      <c r="J387" s="37" t="s">
        <v>1213</v>
      </c>
      <c r="K387" s="16">
        <v>1</v>
      </c>
      <c r="L387" s="21">
        <v>2</v>
      </c>
      <c r="M387" s="34" t="s">
        <v>720</v>
      </c>
      <c r="N387" s="16">
        <v>4</v>
      </c>
      <c r="O387" s="21">
        <v>2</v>
      </c>
      <c r="P387" s="35" t="s">
        <v>2925</v>
      </c>
      <c r="Q387" s="16">
        <v>1</v>
      </c>
      <c r="R387" s="16">
        <v>2</v>
      </c>
      <c r="S387" s="119" t="s">
        <v>3174</v>
      </c>
      <c r="T387" s="57">
        <v>1</v>
      </c>
      <c r="U387" s="6">
        <v>1</v>
      </c>
      <c r="V387" s="76" t="s">
        <v>3589</v>
      </c>
      <c r="Z387" s="16">
        <f t="shared" si="172"/>
        <v>8</v>
      </c>
      <c r="AA387" s="16">
        <f t="shared" si="173"/>
        <v>9</v>
      </c>
      <c r="AB387" s="42">
        <f t="shared" si="176"/>
        <v>0.88888888888888884</v>
      </c>
      <c r="AC387" s="42">
        <f t="shared" si="177"/>
        <v>0.33333333333333331</v>
      </c>
    </row>
    <row r="388" spans="1:29" ht="15.75" hidden="1" customHeight="1" x14ac:dyDescent="0.25">
      <c r="A388" s="16">
        <v>385</v>
      </c>
      <c r="B388" s="31" t="s">
        <v>607</v>
      </c>
      <c r="C388" s="31" t="s">
        <v>687</v>
      </c>
      <c r="D388" s="31" t="s">
        <v>16</v>
      </c>
      <c r="E388" s="30" t="s">
        <v>691</v>
      </c>
      <c r="F388" s="16">
        <v>24</v>
      </c>
      <c r="G388" s="16" t="s">
        <v>692</v>
      </c>
      <c r="H388" s="16">
        <v>0</v>
      </c>
      <c r="I388" s="21">
        <v>3</v>
      </c>
      <c r="J388" s="37"/>
      <c r="K388" s="16">
        <v>5</v>
      </c>
      <c r="L388" s="21">
        <v>3</v>
      </c>
      <c r="M388" s="34" t="s">
        <v>726</v>
      </c>
      <c r="N388" s="16">
        <v>10</v>
      </c>
      <c r="O388" s="21">
        <v>3</v>
      </c>
      <c r="P388" s="35" t="s">
        <v>2926</v>
      </c>
      <c r="Q388" s="16">
        <v>21</v>
      </c>
      <c r="R388" s="16">
        <v>3</v>
      </c>
      <c r="S388" s="120" t="s">
        <v>3175</v>
      </c>
      <c r="T388" s="57">
        <v>20</v>
      </c>
      <c r="U388" s="6">
        <v>20</v>
      </c>
      <c r="V388" s="105" t="s">
        <v>3175</v>
      </c>
      <c r="Z388" s="16">
        <f t="shared" si="172"/>
        <v>56</v>
      </c>
      <c r="AA388" s="16">
        <f t="shared" si="173"/>
        <v>32</v>
      </c>
      <c r="AB388" s="42">
        <f t="shared" si="176"/>
        <v>1.75</v>
      </c>
      <c r="AC388" s="335">
        <f t="shared" si="177"/>
        <v>2.3333333333333335</v>
      </c>
    </row>
    <row r="389" spans="1:29" ht="15.75" hidden="1" customHeight="1" x14ac:dyDescent="0.25">
      <c r="A389" s="16">
        <v>386</v>
      </c>
      <c r="B389" s="31" t="s">
        <v>607</v>
      </c>
      <c r="C389" s="31" t="s">
        <v>687</v>
      </c>
      <c r="D389" s="31" t="s">
        <v>16</v>
      </c>
      <c r="E389" s="17" t="s">
        <v>693</v>
      </c>
      <c r="F389" s="16">
        <v>12</v>
      </c>
      <c r="G389" s="16" t="s">
        <v>694</v>
      </c>
      <c r="H389" s="16">
        <v>1</v>
      </c>
      <c r="I389" s="21">
        <v>1</v>
      </c>
      <c r="J389" s="37" t="s">
        <v>1214</v>
      </c>
      <c r="K389" s="16">
        <v>2</v>
      </c>
      <c r="L389" s="21">
        <v>1</v>
      </c>
      <c r="M389" s="34" t="s">
        <v>706</v>
      </c>
      <c r="N389" s="16">
        <v>2</v>
      </c>
      <c r="O389" s="21">
        <v>1</v>
      </c>
      <c r="P389" s="35" t="s">
        <v>2927</v>
      </c>
      <c r="Q389" s="16">
        <v>1</v>
      </c>
      <c r="R389" s="16">
        <v>1</v>
      </c>
      <c r="S389" s="119" t="s">
        <v>3176</v>
      </c>
      <c r="T389" s="57">
        <v>1</v>
      </c>
      <c r="U389" s="6">
        <v>1</v>
      </c>
      <c r="V389" s="105" t="s">
        <v>3590</v>
      </c>
      <c r="Z389" s="16">
        <f t="shared" si="172"/>
        <v>7</v>
      </c>
      <c r="AA389" s="16">
        <f t="shared" si="173"/>
        <v>5</v>
      </c>
      <c r="AB389" s="42">
        <f t="shared" si="176"/>
        <v>1.4</v>
      </c>
      <c r="AC389" s="42">
        <f t="shared" si="177"/>
        <v>0.58333333333333337</v>
      </c>
    </row>
    <row r="390" spans="1:29" ht="15.75" hidden="1" customHeight="1" x14ac:dyDescent="0.25">
      <c r="A390" s="16">
        <v>387</v>
      </c>
      <c r="B390" s="31" t="s">
        <v>607</v>
      </c>
      <c r="C390" s="31" t="s">
        <v>687</v>
      </c>
      <c r="D390" s="31" t="s">
        <v>16</v>
      </c>
      <c r="E390" s="17" t="s">
        <v>695</v>
      </c>
      <c r="F390" s="32">
        <v>1</v>
      </c>
      <c r="G390" s="32" t="s">
        <v>18</v>
      </c>
      <c r="H390" s="16">
        <v>1</v>
      </c>
      <c r="I390" s="16">
        <v>1</v>
      </c>
      <c r="J390" s="37" t="s">
        <v>1215</v>
      </c>
      <c r="K390" s="16">
        <v>3</v>
      </c>
      <c r="L390" s="16">
        <v>2</v>
      </c>
      <c r="M390" s="34" t="s">
        <v>713</v>
      </c>
      <c r="N390" s="16">
        <v>3</v>
      </c>
      <c r="O390" s="16">
        <v>3</v>
      </c>
      <c r="P390" s="35" t="s">
        <v>2928</v>
      </c>
      <c r="Q390" s="16">
        <v>1</v>
      </c>
      <c r="R390" s="16">
        <v>1</v>
      </c>
      <c r="S390" s="119" t="s">
        <v>3177</v>
      </c>
      <c r="T390" s="57">
        <v>4</v>
      </c>
      <c r="U390" s="6">
        <v>1</v>
      </c>
      <c r="V390" s="105" t="s">
        <v>3591</v>
      </c>
      <c r="Z390" s="16">
        <f>H390+K390+N390+Q390+T390+W390</f>
        <v>12</v>
      </c>
      <c r="AA390" s="16">
        <f>I390+L390+O390+R390+U390+X390</f>
        <v>8</v>
      </c>
      <c r="AB390" s="38">
        <f>Z390/AA390</f>
        <v>1.5</v>
      </c>
      <c r="AC390" s="336">
        <f>+AB390/F390</f>
        <v>1.5</v>
      </c>
    </row>
    <row r="391" spans="1:29" ht="15.75" hidden="1" customHeight="1" x14ac:dyDescent="0.25">
      <c r="A391" s="16">
        <v>388</v>
      </c>
      <c r="B391" s="31" t="s">
        <v>607</v>
      </c>
      <c r="C391" s="31" t="s">
        <v>696</v>
      </c>
      <c r="D391" s="31" t="s">
        <v>16</v>
      </c>
      <c r="E391" s="17" t="s">
        <v>697</v>
      </c>
      <c r="F391" s="16">
        <v>2</v>
      </c>
      <c r="G391" s="16" t="s">
        <v>681</v>
      </c>
      <c r="H391" s="21">
        <v>0</v>
      </c>
      <c r="I391" s="21">
        <v>0</v>
      </c>
      <c r="J391" s="33" t="s">
        <v>26</v>
      </c>
      <c r="K391" s="21">
        <v>0</v>
      </c>
      <c r="L391" s="21">
        <v>0</v>
      </c>
      <c r="M391" s="33" t="s">
        <v>26</v>
      </c>
      <c r="N391" s="21">
        <v>0</v>
      </c>
      <c r="O391" s="21">
        <v>0</v>
      </c>
      <c r="P391" s="33" t="s">
        <v>26</v>
      </c>
      <c r="Q391" s="21">
        <v>0</v>
      </c>
      <c r="R391" s="21">
        <v>0</v>
      </c>
      <c r="S391" s="33" t="s">
        <v>26</v>
      </c>
      <c r="T391" s="57">
        <v>2</v>
      </c>
      <c r="U391" s="6">
        <v>2</v>
      </c>
      <c r="V391" s="105" t="s">
        <v>3592</v>
      </c>
      <c r="Z391" s="16">
        <f>H391+K391+N391+T391</f>
        <v>2</v>
      </c>
      <c r="AA391" s="16">
        <f>I391+L391+O391+U391</f>
        <v>2</v>
      </c>
      <c r="AB391" s="42">
        <f t="shared" ref="AB391:AB395" si="178">+Z391/AA391</f>
        <v>1</v>
      </c>
      <c r="AC391" s="42">
        <f t="shared" ref="AC391:AC395" si="179">+Z391/F391</f>
        <v>1</v>
      </c>
    </row>
    <row r="392" spans="1:29" ht="15.75" hidden="1" customHeight="1" x14ac:dyDescent="0.25">
      <c r="A392" s="16">
        <v>389</v>
      </c>
      <c r="B392" s="31" t="s">
        <v>607</v>
      </c>
      <c r="C392" s="31" t="s">
        <v>696</v>
      </c>
      <c r="D392" s="31" t="s">
        <v>16</v>
      </c>
      <c r="E392" s="17" t="s">
        <v>679</v>
      </c>
      <c r="F392" s="36">
        <v>110</v>
      </c>
      <c r="G392" s="16" t="s">
        <v>310</v>
      </c>
      <c r="H392" s="21">
        <v>0</v>
      </c>
      <c r="I392" s="21">
        <v>0</v>
      </c>
      <c r="J392" s="33" t="s">
        <v>26</v>
      </c>
      <c r="K392" s="16">
        <v>7</v>
      </c>
      <c r="L392" s="21">
        <v>1</v>
      </c>
      <c r="M392" s="34" t="s">
        <v>722</v>
      </c>
      <c r="N392" s="16">
        <v>35</v>
      </c>
      <c r="O392" s="21">
        <v>1</v>
      </c>
      <c r="P392" s="35" t="s">
        <v>2929</v>
      </c>
      <c r="Q392" s="16">
        <v>14</v>
      </c>
      <c r="R392" s="16">
        <v>2</v>
      </c>
      <c r="S392" s="119" t="s">
        <v>3178</v>
      </c>
      <c r="T392" s="57">
        <v>7</v>
      </c>
      <c r="U392" s="6">
        <v>1</v>
      </c>
      <c r="V392" s="105" t="s">
        <v>3593</v>
      </c>
      <c r="Z392" s="16">
        <f t="shared" ref="Z392:Z395" si="180">H392+K392+N392+Q392+T392+W392</f>
        <v>63</v>
      </c>
      <c r="AA392" s="16">
        <f t="shared" ref="AA392:AA395" si="181">I392+L392+O392+R392+U392+X392</f>
        <v>5</v>
      </c>
      <c r="AB392" s="42">
        <f t="shared" si="178"/>
        <v>12.6</v>
      </c>
      <c r="AC392" s="42">
        <f t="shared" si="179"/>
        <v>0.57272727272727275</v>
      </c>
    </row>
    <row r="393" spans="1:29" ht="15.75" hidden="1" customHeight="1" x14ac:dyDescent="0.25">
      <c r="A393" s="16">
        <v>390</v>
      </c>
      <c r="B393" s="31" t="s">
        <v>607</v>
      </c>
      <c r="C393" s="31" t="s">
        <v>696</v>
      </c>
      <c r="D393" s="31" t="s">
        <v>16</v>
      </c>
      <c r="E393" s="17" t="s">
        <v>698</v>
      </c>
      <c r="F393" s="16">
        <v>3</v>
      </c>
      <c r="G393" s="16" t="s">
        <v>683</v>
      </c>
      <c r="H393" s="21">
        <v>0</v>
      </c>
      <c r="I393" s="21">
        <v>0</v>
      </c>
      <c r="J393" s="33" t="s">
        <v>26</v>
      </c>
      <c r="K393" s="21">
        <v>0</v>
      </c>
      <c r="L393" s="21">
        <v>0</v>
      </c>
      <c r="M393" s="33" t="s">
        <v>26</v>
      </c>
      <c r="N393" s="21">
        <v>0</v>
      </c>
      <c r="O393" s="21">
        <v>0</v>
      </c>
      <c r="P393" s="33" t="s">
        <v>26</v>
      </c>
      <c r="Q393" s="21">
        <v>0</v>
      </c>
      <c r="R393" s="21">
        <v>0</v>
      </c>
      <c r="S393" s="33" t="s">
        <v>26</v>
      </c>
      <c r="T393" s="103">
        <v>0</v>
      </c>
      <c r="U393" s="101">
        <v>0</v>
      </c>
      <c r="V393" s="113" t="s">
        <v>26</v>
      </c>
      <c r="Z393" s="16">
        <f>H393+K393+N393</f>
        <v>0</v>
      </c>
      <c r="AA393" s="16">
        <f>I393+L393+O393</f>
        <v>0</v>
      </c>
      <c r="AB393" s="42" t="e">
        <f t="shared" si="178"/>
        <v>#DIV/0!</v>
      </c>
      <c r="AC393" s="42">
        <f t="shared" si="179"/>
        <v>0</v>
      </c>
    </row>
    <row r="394" spans="1:29" ht="15.75" hidden="1" customHeight="1" x14ac:dyDescent="0.25">
      <c r="A394" s="16">
        <v>391</v>
      </c>
      <c r="B394" s="31" t="s">
        <v>607</v>
      </c>
      <c r="C394" s="31" t="s">
        <v>696</v>
      </c>
      <c r="D394" s="31" t="s">
        <v>16</v>
      </c>
      <c r="E394" s="17" t="s">
        <v>699</v>
      </c>
      <c r="F394" s="16">
        <v>1</v>
      </c>
      <c r="G394" s="16" t="s">
        <v>700</v>
      </c>
      <c r="H394" s="21">
        <v>0</v>
      </c>
      <c r="I394" s="21">
        <v>0</v>
      </c>
      <c r="J394" s="33" t="s">
        <v>26</v>
      </c>
      <c r="K394" s="21">
        <v>0</v>
      </c>
      <c r="L394" s="21">
        <v>0</v>
      </c>
      <c r="M394" s="33" t="s">
        <v>26</v>
      </c>
      <c r="N394" s="21">
        <v>0</v>
      </c>
      <c r="O394" s="21">
        <v>0</v>
      </c>
      <c r="P394" s="33" t="s">
        <v>26</v>
      </c>
      <c r="Q394" s="21">
        <v>0</v>
      </c>
      <c r="R394" s="21">
        <v>0</v>
      </c>
      <c r="S394" s="33" t="s">
        <v>26</v>
      </c>
      <c r="T394" s="103">
        <v>0</v>
      </c>
      <c r="U394" s="101">
        <v>0</v>
      </c>
      <c r="V394" s="113" t="s">
        <v>26</v>
      </c>
      <c r="Z394" s="16">
        <f>H394+K394+N394</f>
        <v>0</v>
      </c>
      <c r="AA394" s="16">
        <f>I394+L394+O394</f>
        <v>0</v>
      </c>
      <c r="AB394" s="42" t="e">
        <f t="shared" si="178"/>
        <v>#DIV/0!</v>
      </c>
      <c r="AC394" s="42">
        <f t="shared" si="179"/>
        <v>0</v>
      </c>
    </row>
    <row r="395" spans="1:29" ht="15.75" hidden="1" customHeight="1" x14ac:dyDescent="0.25">
      <c r="A395" s="16">
        <v>392</v>
      </c>
      <c r="B395" s="31" t="s">
        <v>607</v>
      </c>
      <c r="C395" s="31" t="s">
        <v>81</v>
      </c>
      <c r="D395" s="31" t="s">
        <v>16</v>
      </c>
      <c r="E395" s="17" t="s">
        <v>82</v>
      </c>
      <c r="F395" s="16">
        <v>12</v>
      </c>
      <c r="G395" s="16" t="s">
        <v>83</v>
      </c>
      <c r="H395" s="16">
        <v>1</v>
      </c>
      <c r="I395" s="21">
        <v>1</v>
      </c>
      <c r="J395" s="37" t="s">
        <v>1216</v>
      </c>
      <c r="K395" s="16">
        <v>1</v>
      </c>
      <c r="L395" s="21">
        <v>1</v>
      </c>
      <c r="M395" s="34" t="s">
        <v>704</v>
      </c>
      <c r="N395" s="16">
        <v>2</v>
      </c>
      <c r="O395" s="21">
        <v>1</v>
      </c>
      <c r="P395" s="35" t="s">
        <v>2930</v>
      </c>
      <c r="Q395" s="16">
        <v>1</v>
      </c>
      <c r="R395" s="16">
        <v>1</v>
      </c>
      <c r="S395" s="119" t="s">
        <v>3179</v>
      </c>
      <c r="T395" s="57">
        <v>1</v>
      </c>
      <c r="U395" s="6">
        <v>1</v>
      </c>
      <c r="V395" s="76" t="s">
        <v>3179</v>
      </c>
      <c r="Z395" s="16">
        <f t="shared" si="180"/>
        <v>6</v>
      </c>
      <c r="AA395" s="16">
        <f t="shared" si="181"/>
        <v>5</v>
      </c>
      <c r="AB395" s="42">
        <f t="shared" si="178"/>
        <v>1.2</v>
      </c>
      <c r="AC395" s="42">
        <f t="shared" si="179"/>
        <v>0.5</v>
      </c>
    </row>
    <row r="396" spans="1:29" ht="15.75" hidden="1" customHeight="1" x14ac:dyDescent="0.25">
      <c r="A396" s="16">
        <v>393</v>
      </c>
      <c r="B396" s="31" t="s">
        <v>607</v>
      </c>
      <c r="C396" s="31" t="s">
        <v>81</v>
      </c>
      <c r="D396" s="31" t="s">
        <v>16</v>
      </c>
      <c r="E396" s="17" t="s">
        <v>84</v>
      </c>
      <c r="F396" s="18">
        <v>1</v>
      </c>
      <c r="G396" s="16" t="s">
        <v>18</v>
      </c>
      <c r="H396" s="16">
        <v>14</v>
      </c>
      <c r="I396" s="16">
        <v>14</v>
      </c>
      <c r="J396" s="37" t="s">
        <v>1217</v>
      </c>
      <c r="K396" s="16">
        <v>35</v>
      </c>
      <c r="L396" s="16">
        <v>35</v>
      </c>
      <c r="M396" s="34" t="s">
        <v>1235</v>
      </c>
      <c r="N396" s="16">
        <v>29</v>
      </c>
      <c r="O396" s="16">
        <v>29</v>
      </c>
      <c r="P396" s="35" t="s">
        <v>2931</v>
      </c>
      <c r="Q396" s="16">
        <v>23</v>
      </c>
      <c r="R396" s="16">
        <v>23</v>
      </c>
      <c r="S396" s="119" t="s">
        <v>2931</v>
      </c>
      <c r="T396" s="57">
        <v>31</v>
      </c>
      <c r="U396" s="6">
        <v>31</v>
      </c>
      <c r="V396" s="76" t="s">
        <v>2931</v>
      </c>
      <c r="Z396" s="16">
        <f t="shared" ref="Z396:Z400" si="182">H396+K396+N396+Q396+T396+W396</f>
        <v>132</v>
      </c>
      <c r="AA396" s="16">
        <f t="shared" ref="AA396:AA401" si="183">I396+L396+O396+R396+U396+X396</f>
        <v>132</v>
      </c>
      <c r="AB396" s="38">
        <f t="shared" ref="AB396:AB399" si="184">Z396/AA396</f>
        <v>1</v>
      </c>
      <c r="AC396" s="38">
        <f t="shared" ref="AC396:AC399" si="185">+AB396/F396</f>
        <v>1</v>
      </c>
    </row>
    <row r="397" spans="1:29" ht="15.75" hidden="1" customHeight="1" x14ac:dyDescent="0.25">
      <c r="A397" s="16">
        <v>394</v>
      </c>
      <c r="B397" s="31" t="s">
        <v>607</v>
      </c>
      <c r="C397" s="31" t="s">
        <v>81</v>
      </c>
      <c r="D397" s="31" t="s">
        <v>16</v>
      </c>
      <c r="E397" s="17" t="s">
        <v>85</v>
      </c>
      <c r="F397" s="18">
        <v>1</v>
      </c>
      <c r="G397" s="16" t="s">
        <v>18</v>
      </c>
      <c r="H397" s="16">
        <v>618</v>
      </c>
      <c r="I397" s="16">
        <v>618</v>
      </c>
      <c r="J397" s="37" t="s">
        <v>1218</v>
      </c>
      <c r="K397" s="16">
        <v>620</v>
      </c>
      <c r="L397" s="16">
        <v>620</v>
      </c>
      <c r="M397" s="34" t="s">
        <v>1236</v>
      </c>
      <c r="N397" s="16">
        <v>863</v>
      </c>
      <c r="O397" s="16">
        <v>863</v>
      </c>
      <c r="P397" s="35" t="s">
        <v>2932</v>
      </c>
      <c r="Q397" s="16">
        <v>567</v>
      </c>
      <c r="R397" s="16">
        <v>567</v>
      </c>
      <c r="S397" s="119" t="s">
        <v>2932</v>
      </c>
      <c r="T397" s="57">
        <v>1916</v>
      </c>
      <c r="U397" s="6">
        <v>1916</v>
      </c>
      <c r="V397" s="76" t="s">
        <v>3595</v>
      </c>
      <c r="Z397" s="16">
        <f t="shared" si="182"/>
        <v>4584</v>
      </c>
      <c r="AA397" s="16">
        <f t="shared" si="183"/>
        <v>4584</v>
      </c>
      <c r="AB397" s="38">
        <f t="shared" si="184"/>
        <v>1</v>
      </c>
      <c r="AC397" s="38">
        <f t="shared" si="185"/>
        <v>1</v>
      </c>
    </row>
    <row r="398" spans="1:29" ht="15.75" hidden="1" customHeight="1" x14ac:dyDescent="0.25">
      <c r="A398" s="16">
        <v>395</v>
      </c>
      <c r="B398" s="31" t="s">
        <v>607</v>
      </c>
      <c r="C398" s="31" t="s">
        <v>81</v>
      </c>
      <c r="D398" s="31" t="s">
        <v>16</v>
      </c>
      <c r="E398" s="17" t="s">
        <v>701</v>
      </c>
      <c r="F398" s="18">
        <v>1</v>
      </c>
      <c r="G398" s="16" t="s">
        <v>18</v>
      </c>
      <c r="H398" s="16">
        <v>0</v>
      </c>
      <c r="I398" s="16">
        <v>0</v>
      </c>
      <c r="J398" s="37"/>
      <c r="K398" s="16">
        <v>2</v>
      </c>
      <c r="L398" s="16">
        <v>2</v>
      </c>
      <c r="M398" s="34" t="s">
        <v>728</v>
      </c>
      <c r="N398" s="16">
        <v>0</v>
      </c>
      <c r="O398" s="16">
        <v>0</v>
      </c>
      <c r="P398" s="35"/>
      <c r="Q398" s="16">
        <v>0</v>
      </c>
      <c r="R398" s="16">
        <v>0</v>
      </c>
      <c r="S398" s="159"/>
      <c r="T398" s="57">
        <v>1</v>
      </c>
      <c r="U398" s="6">
        <v>1</v>
      </c>
      <c r="V398" s="76" t="s">
        <v>3596</v>
      </c>
      <c r="Z398" s="16">
        <f t="shared" si="182"/>
        <v>3</v>
      </c>
      <c r="AA398" s="16">
        <f t="shared" si="183"/>
        <v>3</v>
      </c>
      <c r="AB398" s="38">
        <f t="shared" si="184"/>
        <v>1</v>
      </c>
      <c r="AC398" s="38">
        <f t="shared" si="185"/>
        <v>1</v>
      </c>
    </row>
    <row r="399" spans="1:29" ht="15.75" hidden="1" customHeight="1" x14ac:dyDescent="0.25">
      <c r="A399" s="16">
        <v>396</v>
      </c>
      <c r="B399" s="31" t="s">
        <v>607</v>
      </c>
      <c r="C399" s="31" t="s">
        <v>81</v>
      </c>
      <c r="D399" s="31" t="s">
        <v>16</v>
      </c>
      <c r="E399" s="17" t="s">
        <v>702</v>
      </c>
      <c r="F399" s="18">
        <v>1</v>
      </c>
      <c r="G399" s="16" t="s">
        <v>18</v>
      </c>
      <c r="H399" s="16">
        <v>3</v>
      </c>
      <c r="I399" s="16">
        <v>3</v>
      </c>
      <c r="J399" s="37" t="s">
        <v>1219</v>
      </c>
      <c r="K399" s="16">
        <v>0</v>
      </c>
      <c r="L399" s="16">
        <v>0</v>
      </c>
      <c r="M399" s="34"/>
      <c r="N399" s="16">
        <v>1</v>
      </c>
      <c r="O399" s="16">
        <v>1</v>
      </c>
      <c r="P399" s="35" t="s">
        <v>2933</v>
      </c>
      <c r="Q399" s="16">
        <v>0</v>
      </c>
      <c r="R399" s="16">
        <v>0</v>
      </c>
      <c r="S399" s="159"/>
      <c r="T399" s="57">
        <v>1</v>
      </c>
      <c r="U399" s="6">
        <v>1</v>
      </c>
      <c r="V399" s="76" t="s">
        <v>2933</v>
      </c>
      <c r="Z399" s="16">
        <f t="shared" si="182"/>
        <v>5</v>
      </c>
      <c r="AA399" s="16">
        <f t="shared" si="183"/>
        <v>5</v>
      </c>
      <c r="AB399" s="38">
        <f t="shared" si="184"/>
        <v>1</v>
      </c>
      <c r="AC399" s="38">
        <f t="shared" si="185"/>
        <v>1</v>
      </c>
    </row>
    <row r="400" spans="1:29" ht="15.75" hidden="1" customHeight="1" x14ac:dyDescent="0.25">
      <c r="A400" s="16">
        <v>397</v>
      </c>
      <c r="B400" s="31" t="s">
        <v>607</v>
      </c>
      <c r="C400" s="31" t="s">
        <v>81</v>
      </c>
      <c r="D400" s="31" t="s">
        <v>16</v>
      </c>
      <c r="E400" s="17" t="s">
        <v>703</v>
      </c>
      <c r="F400" s="16">
        <v>1</v>
      </c>
      <c r="G400" s="16" t="s">
        <v>90</v>
      </c>
      <c r="H400" s="21">
        <v>0</v>
      </c>
      <c r="I400" s="21">
        <v>0</v>
      </c>
      <c r="J400" s="33" t="s">
        <v>26</v>
      </c>
      <c r="K400" s="21">
        <v>0</v>
      </c>
      <c r="L400" s="21">
        <v>0</v>
      </c>
      <c r="M400" s="33" t="s">
        <v>26</v>
      </c>
      <c r="N400" s="21">
        <v>0</v>
      </c>
      <c r="O400" s="21">
        <v>0</v>
      </c>
      <c r="P400" s="33" t="s">
        <v>26</v>
      </c>
      <c r="Q400" s="16">
        <v>0</v>
      </c>
      <c r="R400" s="16">
        <v>0</v>
      </c>
      <c r="S400" s="159"/>
      <c r="T400" s="103">
        <v>0</v>
      </c>
      <c r="U400" s="101">
        <v>0</v>
      </c>
      <c r="V400" s="113" t="s">
        <v>26</v>
      </c>
      <c r="Z400" s="16">
        <f t="shared" si="182"/>
        <v>0</v>
      </c>
      <c r="AA400" s="16">
        <f t="shared" si="183"/>
        <v>0</v>
      </c>
      <c r="AB400" s="42" t="e">
        <f t="shared" ref="AB400:AB402" si="186">+Z400/AA400</f>
        <v>#DIV/0!</v>
      </c>
      <c r="AC400" s="42">
        <f t="shared" ref="AC400:AC402" si="187">+Z400/F400</f>
        <v>0</v>
      </c>
    </row>
    <row r="401" spans="1:29" ht="15.75" hidden="1" customHeight="1" x14ac:dyDescent="0.25">
      <c r="A401" s="16">
        <v>398</v>
      </c>
      <c r="B401" s="31" t="s">
        <v>731</v>
      </c>
      <c r="C401" s="31" t="s">
        <v>732</v>
      </c>
      <c r="D401" s="31" t="s">
        <v>16</v>
      </c>
      <c r="E401" s="17" t="s">
        <v>733</v>
      </c>
      <c r="F401" s="16">
        <v>1</v>
      </c>
      <c r="G401" s="16" t="s">
        <v>734</v>
      </c>
      <c r="H401" s="19">
        <v>0</v>
      </c>
      <c r="I401" s="21">
        <v>0</v>
      </c>
      <c r="J401" s="33" t="s">
        <v>26</v>
      </c>
      <c r="K401" s="21">
        <v>0</v>
      </c>
      <c r="L401" s="21">
        <v>0</v>
      </c>
      <c r="M401" s="20" t="s">
        <v>26</v>
      </c>
      <c r="N401" s="16">
        <v>0</v>
      </c>
      <c r="O401" s="19">
        <v>1</v>
      </c>
      <c r="P401" s="78" t="s">
        <v>2993</v>
      </c>
      <c r="Q401" s="21">
        <v>0</v>
      </c>
      <c r="R401" s="21">
        <v>0</v>
      </c>
      <c r="S401" s="33" t="s">
        <v>26</v>
      </c>
      <c r="T401" s="103">
        <v>0</v>
      </c>
      <c r="U401" s="101">
        <v>0</v>
      </c>
      <c r="V401" s="113" t="s">
        <v>26</v>
      </c>
      <c r="Z401" s="16">
        <f>H401+K401+N401</f>
        <v>0</v>
      </c>
      <c r="AA401" s="16">
        <f t="shared" si="183"/>
        <v>1</v>
      </c>
      <c r="AB401" s="42">
        <f t="shared" si="186"/>
        <v>0</v>
      </c>
      <c r="AC401" s="42">
        <f t="shared" si="187"/>
        <v>0</v>
      </c>
    </row>
    <row r="402" spans="1:29" ht="15.75" hidden="1" customHeight="1" x14ac:dyDescent="0.25">
      <c r="A402" s="16">
        <v>399</v>
      </c>
      <c r="B402" s="31" t="s">
        <v>731</v>
      </c>
      <c r="C402" s="31" t="s">
        <v>732</v>
      </c>
      <c r="D402" s="31" t="s">
        <v>16</v>
      </c>
      <c r="E402" s="17" t="s">
        <v>735</v>
      </c>
      <c r="F402" s="16">
        <v>1500</v>
      </c>
      <c r="G402" s="16" t="s">
        <v>736</v>
      </c>
      <c r="H402" s="19">
        <v>0</v>
      </c>
      <c r="I402" s="21">
        <v>0</v>
      </c>
      <c r="J402" s="33" t="s">
        <v>26</v>
      </c>
      <c r="K402" s="21">
        <v>0</v>
      </c>
      <c r="L402" s="21">
        <v>0</v>
      </c>
      <c r="M402" s="33" t="s">
        <v>26</v>
      </c>
      <c r="N402" s="19">
        <v>0</v>
      </c>
      <c r="O402" s="19">
        <v>0</v>
      </c>
      <c r="P402" s="67" t="s">
        <v>26</v>
      </c>
      <c r="Q402" s="21">
        <v>0</v>
      </c>
      <c r="R402" s="21">
        <v>0</v>
      </c>
      <c r="S402" s="33" t="s">
        <v>26</v>
      </c>
      <c r="T402" s="103">
        <v>0</v>
      </c>
      <c r="U402" s="101">
        <v>0</v>
      </c>
      <c r="V402" s="113" t="s">
        <v>26</v>
      </c>
      <c r="Z402" s="16">
        <f>H402+K402+N402</f>
        <v>0</v>
      </c>
      <c r="AA402" s="16">
        <f>I402+L402+O402</f>
        <v>0</v>
      </c>
      <c r="AB402" s="42" t="e">
        <f t="shared" si="186"/>
        <v>#DIV/0!</v>
      </c>
      <c r="AC402" s="42">
        <f t="shared" si="187"/>
        <v>0</v>
      </c>
    </row>
    <row r="403" spans="1:29" ht="15.75" hidden="1" customHeight="1" x14ac:dyDescent="0.25">
      <c r="A403" s="16">
        <v>400</v>
      </c>
      <c r="B403" s="31" t="s">
        <v>731</v>
      </c>
      <c r="C403" s="31" t="s">
        <v>737</v>
      </c>
      <c r="D403" s="31" t="s">
        <v>16</v>
      </c>
      <c r="E403" s="17" t="s">
        <v>738</v>
      </c>
      <c r="F403" s="18">
        <v>1</v>
      </c>
      <c r="G403" s="16" t="s">
        <v>18</v>
      </c>
      <c r="H403" s="16">
        <v>0</v>
      </c>
      <c r="I403" s="16">
        <v>0</v>
      </c>
      <c r="J403" s="37"/>
      <c r="K403" s="16">
        <v>0</v>
      </c>
      <c r="L403" s="16">
        <v>0</v>
      </c>
      <c r="M403" s="65"/>
      <c r="N403" s="16">
        <v>0</v>
      </c>
      <c r="O403" s="16">
        <v>0</v>
      </c>
      <c r="P403" s="66"/>
      <c r="Q403" s="16">
        <v>0</v>
      </c>
      <c r="R403" s="16">
        <v>0</v>
      </c>
      <c r="S403" s="159"/>
      <c r="T403" s="114">
        <v>0</v>
      </c>
      <c r="U403" s="115">
        <v>0</v>
      </c>
      <c r="V403" s="156"/>
      <c r="Z403" s="16">
        <f t="shared" ref="Z403:Z409" si="188">H403+K403+N403+Q403+T403+W403</f>
        <v>0</v>
      </c>
      <c r="AA403" s="16">
        <f t="shared" ref="AA403:AA409" si="189">I403+L403+O403+R403+U403+X403</f>
        <v>0</v>
      </c>
      <c r="AB403" s="38" t="e">
        <f t="shared" ref="AB403:AB409" si="190">Z403/AA403</f>
        <v>#DIV/0!</v>
      </c>
      <c r="AC403" s="38" t="e">
        <f t="shared" ref="AC403:AC409" si="191">+AB403/F403</f>
        <v>#DIV/0!</v>
      </c>
    </row>
    <row r="404" spans="1:29" ht="15.75" hidden="1" customHeight="1" x14ac:dyDescent="0.25">
      <c r="A404" s="16">
        <v>401</v>
      </c>
      <c r="B404" s="31" t="s">
        <v>731</v>
      </c>
      <c r="C404" s="31" t="s">
        <v>737</v>
      </c>
      <c r="D404" s="31" t="s">
        <v>16</v>
      </c>
      <c r="E404" s="17" t="s">
        <v>739</v>
      </c>
      <c r="F404" s="18">
        <v>1</v>
      </c>
      <c r="G404" s="16" t="s">
        <v>18</v>
      </c>
      <c r="H404" s="16">
        <v>0</v>
      </c>
      <c r="I404" s="16">
        <v>0</v>
      </c>
      <c r="J404" s="37"/>
      <c r="K404" s="16">
        <v>0</v>
      </c>
      <c r="L404" s="16">
        <v>0</v>
      </c>
      <c r="M404" s="65"/>
      <c r="N404" s="16">
        <v>1</v>
      </c>
      <c r="O404" s="16">
        <v>1</v>
      </c>
      <c r="P404" s="66" t="s">
        <v>2994</v>
      </c>
      <c r="Q404" s="16">
        <v>0</v>
      </c>
      <c r="R404" s="16">
        <v>0</v>
      </c>
      <c r="S404" s="159"/>
      <c r="T404" s="114">
        <v>0</v>
      </c>
      <c r="U404" s="115">
        <v>0</v>
      </c>
      <c r="V404" s="156"/>
      <c r="Z404" s="16">
        <f t="shared" si="188"/>
        <v>1</v>
      </c>
      <c r="AA404" s="16">
        <f t="shared" si="189"/>
        <v>1</v>
      </c>
      <c r="AB404" s="38">
        <f t="shared" si="190"/>
        <v>1</v>
      </c>
      <c r="AC404" s="38">
        <f t="shared" si="191"/>
        <v>1</v>
      </c>
    </row>
    <row r="405" spans="1:29" ht="15.75" hidden="1" customHeight="1" x14ac:dyDescent="0.25">
      <c r="A405" s="16">
        <v>402</v>
      </c>
      <c r="B405" s="31" t="s">
        <v>731</v>
      </c>
      <c r="C405" s="31" t="s">
        <v>737</v>
      </c>
      <c r="D405" s="31" t="s">
        <v>16</v>
      </c>
      <c r="E405" s="17" t="s">
        <v>740</v>
      </c>
      <c r="F405" s="18">
        <v>1</v>
      </c>
      <c r="G405" s="16" t="s">
        <v>18</v>
      </c>
      <c r="H405" s="19">
        <v>0</v>
      </c>
      <c r="I405" s="19">
        <v>0</v>
      </c>
      <c r="J405" s="33" t="s">
        <v>26</v>
      </c>
      <c r="K405" s="21">
        <v>0</v>
      </c>
      <c r="L405" s="21">
        <v>0</v>
      </c>
      <c r="M405" s="33" t="s">
        <v>26</v>
      </c>
      <c r="N405" s="19">
        <v>0</v>
      </c>
      <c r="O405" s="19">
        <v>0</v>
      </c>
      <c r="P405" s="67" t="s">
        <v>26</v>
      </c>
      <c r="Q405" s="21">
        <v>0</v>
      </c>
      <c r="R405" s="21">
        <v>0</v>
      </c>
      <c r="S405" s="33" t="s">
        <v>26</v>
      </c>
      <c r="T405" s="103">
        <v>0</v>
      </c>
      <c r="U405" s="101">
        <v>0</v>
      </c>
      <c r="V405" s="113" t="s">
        <v>26</v>
      </c>
      <c r="Z405" s="16">
        <f>H405+K405+N405</f>
        <v>0</v>
      </c>
      <c r="AA405" s="16">
        <f>I405+L405+O405</f>
        <v>0</v>
      </c>
      <c r="AB405" s="38" t="e">
        <f t="shared" si="190"/>
        <v>#DIV/0!</v>
      </c>
      <c r="AC405" s="38" t="e">
        <f t="shared" si="191"/>
        <v>#DIV/0!</v>
      </c>
    </row>
    <row r="406" spans="1:29" ht="15.75" hidden="1" customHeight="1" x14ac:dyDescent="0.25">
      <c r="A406" s="16">
        <v>403</v>
      </c>
      <c r="B406" s="31" t="s">
        <v>731</v>
      </c>
      <c r="C406" s="31" t="s">
        <v>737</v>
      </c>
      <c r="D406" s="31" t="s">
        <v>16</v>
      </c>
      <c r="E406" s="17" t="s">
        <v>741</v>
      </c>
      <c r="F406" s="18">
        <v>1</v>
      </c>
      <c r="G406" s="16" t="s">
        <v>18</v>
      </c>
      <c r="H406" s="19">
        <v>0</v>
      </c>
      <c r="I406" s="19">
        <v>0</v>
      </c>
      <c r="J406" s="33" t="s">
        <v>26</v>
      </c>
      <c r="K406" s="16">
        <v>0</v>
      </c>
      <c r="L406" s="16">
        <v>0</v>
      </c>
      <c r="M406" s="65"/>
      <c r="N406" s="19">
        <v>0</v>
      </c>
      <c r="O406" s="19">
        <v>0</v>
      </c>
      <c r="P406" s="67" t="s">
        <v>26</v>
      </c>
      <c r="Q406" s="16">
        <v>0</v>
      </c>
      <c r="R406" s="16">
        <v>0</v>
      </c>
      <c r="S406" s="159"/>
      <c r="T406" s="103">
        <v>0</v>
      </c>
      <c r="U406" s="101">
        <v>0</v>
      </c>
      <c r="V406" s="113" t="s">
        <v>26</v>
      </c>
      <c r="Z406" s="16">
        <f t="shared" si="188"/>
        <v>0</v>
      </c>
      <c r="AA406" s="16">
        <f t="shared" si="189"/>
        <v>0</v>
      </c>
      <c r="AB406" s="38" t="e">
        <f t="shared" si="190"/>
        <v>#DIV/0!</v>
      </c>
      <c r="AC406" s="38" t="e">
        <f t="shared" si="191"/>
        <v>#DIV/0!</v>
      </c>
    </row>
    <row r="407" spans="1:29" ht="15.75" hidden="1" customHeight="1" x14ac:dyDescent="0.25">
      <c r="A407" s="16">
        <v>404</v>
      </c>
      <c r="B407" s="31" t="s">
        <v>731</v>
      </c>
      <c r="C407" s="31" t="s">
        <v>737</v>
      </c>
      <c r="D407" s="31" t="s">
        <v>16</v>
      </c>
      <c r="E407" s="26" t="s">
        <v>742</v>
      </c>
      <c r="F407" s="18">
        <v>1</v>
      </c>
      <c r="G407" s="16" t="s">
        <v>18</v>
      </c>
      <c r="H407" s="19">
        <v>0</v>
      </c>
      <c r="I407" s="19">
        <v>0</v>
      </c>
      <c r="J407" s="33" t="s">
        <v>26</v>
      </c>
      <c r="K407" s="16">
        <v>1</v>
      </c>
      <c r="L407" s="16">
        <v>1</v>
      </c>
      <c r="M407" s="34" t="s">
        <v>2705</v>
      </c>
      <c r="N407" s="19">
        <v>0</v>
      </c>
      <c r="O407" s="19">
        <v>0</v>
      </c>
      <c r="P407" s="67" t="s">
        <v>26</v>
      </c>
      <c r="Q407" s="16">
        <v>2</v>
      </c>
      <c r="R407" s="16">
        <v>2</v>
      </c>
      <c r="S407" s="119" t="s">
        <v>3197</v>
      </c>
      <c r="T407" s="103">
        <v>0</v>
      </c>
      <c r="U407" s="101">
        <v>0</v>
      </c>
      <c r="V407" s="113" t="s">
        <v>26</v>
      </c>
      <c r="Z407" s="16">
        <f t="shared" si="188"/>
        <v>3</v>
      </c>
      <c r="AA407" s="16">
        <f t="shared" si="189"/>
        <v>3</v>
      </c>
      <c r="AB407" s="38">
        <f t="shared" si="190"/>
        <v>1</v>
      </c>
      <c r="AC407" s="38">
        <f t="shared" si="191"/>
        <v>1</v>
      </c>
    </row>
    <row r="408" spans="1:29" ht="15.75" hidden="1" customHeight="1" x14ac:dyDescent="0.25">
      <c r="A408" s="16">
        <v>405</v>
      </c>
      <c r="B408" s="31" t="s">
        <v>731</v>
      </c>
      <c r="C408" s="31" t="s">
        <v>737</v>
      </c>
      <c r="D408" s="31" t="s">
        <v>16</v>
      </c>
      <c r="E408" s="26" t="s">
        <v>743</v>
      </c>
      <c r="F408" s="18">
        <v>1</v>
      </c>
      <c r="G408" s="16" t="s">
        <v>18</v>
      </c>
      <c r="H408" s="16">
        <v>39</v>
      </c>
      <c r="I408" s="16">
        <v>39</v>
      </c>
      <c r="J408" s="79" t="s">
        <v>2678</v>
      </c>
      <c r="K408" s="16">
        <v>1</v>
      </c>
      <c r="L408" s="16">
        <v>1</v>
      </c>
      <c r="M408" s="65" t="s">
        <v>2706</v>
      </c>
      <c r="N408" s="16">
        <v>4</v>
      </c>
      <c r="O408" s="16">
        <v>4</v>
      </c>
      <c r="P408" s="66" t="s">
        <v>2995</v>
      </c>
      <c r="Q408" s="16">
        <v>1</v>
      </c>
      <c r="R408" s="16">
        <v>1</v>
      </c>
      <c r="S408" s="119" t="s">
        <v>3198</v>
      </c>
      <c r="T408" s="114">
        <v>2</v>
      </c>
      <c r="U408" s="115">
        <v>2</v>
      </c>
      <c r="V408" s="128" t="s">
        <v>3198</v>
      </c>
      <c r="Z408" s="16">
        <f t="shared" si="188"/>
        <v>47</v>
      </c>
      <c r="AA408" s="16">
        <f t="shared" si="189"/>
        <v>47</v>
      </c>
      <c r="AB408" s="38">
        <f t="shared" si="190"/>
        <v>1</v>
      </c>
      <c r="AC408" s="38">
        <f t="shared" si="191"/>
        <v>1</v>
      </c>
    </row>
    <row r="409" spans="1:29" ht="15.75" hidden="1" customHeight="1" x14ac:dyDescent="0.25">
      <c r="A409" s="16">
        <v>406</v>
      </c>
      <c r="B409" s="31" t="s">
        <v>731</v>
      </c>
      <c r="C409" s="31" t="s">
        <v>737</v>
      </c>
      <c r="D409" s="31" t="s">
        <v>16</v>
      </c>
      <c r="E409" s="26" t="s">
        <v>744</v>
      </c>
      <c r="F409" s="18">
        <v>1</v>
      </c>
      <c r="G409" s="16" t="s">
        <v>18</v>
      </c>
      <c r="H409" s="16">
        <v>1</v>
      </c>
      <c r="I409" s="16">
        <v>1</v>
      </c>
      <c r="J409" s="79" t="s">
        <v>2679</v>
      </c>
      <c r="K409" s="16">
        <v>1</v>
      </c>
      <c r="L409" s="16">
        <v>1</v>
      </c>
      <c r="M409" s="65" t="s">
        <v>2707</v>
      </c>
      <c r="N409" s="16">
        <v>0</v>
      </c>
      <c r="O409" s="16">
        <v>0</v>
      </c>
      <c r="P409" s="66"/>
      <c r="Q409" s="16">
        <v>0</v>
      </c>
      <c r="R409" s="16">
        <v>0</v>
      </c>
      <c r="S409" s="159"/>
      <c r="T409" s="114">
        <v>1</v>
      </c>
      <c r="U409" s="115">
        <v>1</v>
      </c>
      <c r="V409" s="128" t="s">
        <v>3654</v>
      </c>
      <c r="Z409" s="16">
        <f t="shared" si="188"/>
        <v>3</v>
      </c>
      <c r="AA409" s="16">
        <f t="shared" si="189"/>
        <v>3</v>
      </c>
      <c r="AB409" s="38">
        <f t="shared" si="190"/>
        <v>1</v>
      </c>
      <c r="AC409" s="38">
        <f t="shared" si="191"/>
        <v>1</v>
      </c>
    </row>
    <row r="410" spans="1:29" ht="15.75" hidden="1" customHeight="1" x14ac:dyDescent="0.25">
      <c r="A410" s="16">
        <v>407</v>
      </c>
      <c r="B410" s="31" t="s">
        <v>731</v>
      </c>
      <c r="C410" s="31" t="s">
        <v>737</v>
      </c>
      <c r="D410" s="31" t="s">
        <v>16</v>
      </c>
      <c r="E410" s="17" t="s">
        <v>745</v>
      </c>
      <c r="F410" s="16">
        <v>1</v>
      </c>
      <c r="G410" s="16" t="s">
        <v>746</v>
      </c>
      <c r="H410" s="19">
        <v>0</v>
      </c>
      <c r="I410" s="21">
        <v>0</v>
      </c>
      <c r="J410" s="33" t="s">
        <v>26</v>
      </c>
      <c r="K410" s="21">
        <v>0</v>
      </c>
      <c r="L410" s="21">
        <v>0</v>
      </c>
      <c r="M410" s="33" t="s">
        <v>26</v>
      </c>
      <c r="N410" s="21">
        <v>0</v>
      </c>
      <c r="O410" s="21">
        <v>0</v>
      </c>
      <c r="P410" s="33" t="s">
        <v>26</v>
      </c>
      <c r="Q410" s="21">
        <v>0</v>
      </c>
      <c r="R410" s="21">
        <v>0</v>
      </c>
      <c r="S410" s="33" t="s">
        <v>26</v>
      </c>
      <c r="T410" s="103">
        <v>0</v>
      </c>
      <c r="U410" s="101">
        <v>0</v>
      </c>
      <c r="V410" s="113" t="s">
        <v>26</v>
      </c>
      <c r="Z410" s="16">
        <f>H410+K410+N410</f>
        <v>0</v>
      </c>
      <c r="AA410" s="16">
        <f>I410+L410+O410</f>
        <v>0</v>
      </c>
      <c r="AB410" s="42" t="e">
        <f t="shared" ref="AB410:AB411" si="192">+Z410/AA410</f>
        <v>#DIV/0!</v>
      </c>
      <c r="AC410" s="42">
        <f t="shared" ref="AC410:AC411" si="193">+Z410/F410</f>
        <v>0</v>
      </c>
    </row>
    <row r="411" spans="1:29" ht="15.75" hidden="1" customHeight="1" x14ac:dyDescent="0.25">
      <c r="A411" s="16">
        <v>408</v>
      </c>
      <c r="B411" s="31" t="s">
        <v>731</v>
      </c>
      <c r="C411" s="31" t="s">
        <v>737</v>
      </c>
      <c r="D411" s="31" t="s">
        <v>16</v>
      </c>
      <c r="E411" s="17" t="s">
        <v>747</v>
      </c>
      <c r="F411" s="16">
        <v>1</v>
      </c>
      <c r="G411" s="16" t="s">
        <v>310</v>
      </c>
      <c r="H411" s="19">
        <v>0</v>
      </c>
      <c r="I411" s="21">
        <v>0</v>
      </c>
      <c r="J411" s="33" t="s">
        <v>26</v>
      </c>
      <c r="K411" s="21">
        <v>0</v>
      </c>
      <c r="L411" s="21">
        <v>0</v>
      </c>
      <c r="M411" s="33" t="s">
        <v>26</v>
      </c>
      <c r="N411" s="21">
        <v>0</v>
      </c>
      <c r="O411" s="21">
        <v>0</v>
      </c>
      <c r="P411" s="33" t="s">
        <v>26</v>
      </c>
      <c r="Q411" s="21">
        <v>0</v>
      </c>
      <c r="R411" s="21">
        <v>0</v>
      </c>
      <c r="S411" s="33" t="s">
        <v>26</v>
      </c>
      <c r="T411" s="103">
        <v>0</v>
      </c>
      <c r="U411" s="101">
        <v>0</v>
      </c>
      <c r="V411" s="113" t="s">
        <v>26</v>
      </c>
      <c r="Z411" s="16">
        <f>H411+K411+N411</f>
        <v>0</v>
      </c>
      <c r="AA411" s="16">
        <f>I411+L411+O411</f>
        <v>0</v>
      </c>
      <c r="AB411" s="42" t="e">
        <f t="shared" si="192"/>
        <v>#DIV/0!</v>
      </c>
      <c r="AC411" s="42">
        <f t="shared" si="193"/>
        <v>0</v>
      </c>
    </row>
    <row r="412" spans="1:29" ht="15.75" hidden="1" customHeight="1" x14ac:dyDescent="0.25">
      <c r="A412" s="16">
        <v>409</v>
      </c>
      <c r="B412" s="31" t="s">
        <v>731</v>
      </c>
      <c r="C412" s="31" t="s">
        <v>748</v>
      </c>
      <c r="D412" s="31" t="s">
        <v>16</v>
      </c>
      <c r="E412" s="26" t="s">
        <v>749</v>
      </c>
      <c r="F412" s="18">
        <v>1</v>
      </c>
      <c r="G412" s="16" t="s">
        <v>18</v>
      </c>
      <c r="H412" s="16">
        <v>323</v>
      </c>
      <c r="I412" s="16">
        <v>323</v>
      </c>
      <c r="J412" s="79" t="s">
        <v>2680</v>
      </c>
      <c r="K412" s="16">
        <v>271</v>
      </c>
      <c r="L412" s="16">
        <v>271</v>
      </c>
      <c r="M412" s="65" t="s">
        <v>2697</v>
      </c>
      <c r="N412" s="16">
        <v>276</v>
      </c>
      <c r="O412" s="16">
        <v>276</v>
      </c>
      <c r="P412" s="66" t="s">
        <v>2996</v>
      </c>
      <c r="Q412" s="16">
        <v>311</v>
      </c>
      <c r="R412" s="16">
        <v>311</v>
      </c>
      <c r="S412" s="119" t="s">
        <v>3199</v>
      </c>
      <c r="T412" s="114">
        <v>285</v>
      </c>
      <c r="U412" s="115">
        <v>285</v>
      </c>
      <c r="V412" s="128" t="s">
        <v>3655</v>
      </c>
      <c r="Z412" s="16">
        <f t="shared" ref="Z412:AA414" si="194">H412+K412+N412+Q412+T412+W412</f>
        <v>1466</v>
      </c>
      <c r="AA412" s="16">
        <f t="shared" si="194"/>
        <v>1466</v>
      </c>
      <c r="AB412" s="38">
        <f>Z412/AA412</f>
        <v>1</v>
      </c>
      <c r="AC412" s="38">
        <f>+AB412/F412</f>
        <v>1</v>
      </c>
    </row>
    <row r="413" spans="1:29" ht="15.75" hidden="1" customHeight="1" x14ac:dyDescent="0.25">
      <c r="A413" s="16">
        <v>410</v>
      </c>
      <c r="B413" s="31" t="s">
        <v>731</v>
      </c>
      <c r="C413" s="31" t="s">
        <v>748</v>
      </c>
      <c r="D413" s="31" t="s">
        <v>16</v>
      </c>
      <c r="E413" s="26" t="s">
        <v>750</v>
      </c>
      <c r="F413" s="16">
        <v>12</v>
      </c>
      <c r="G413" s="16" t="s">
        <v>54</v>
      </c>
      <c r="H413" s="16">
        <v>1</v>
      </c>
      <c r="I413" s="21">
        <v>1</v>
      </c>
      <c r="J413" s="79" t="s">
        <v>2681</v>
      </c>
      <c r="K413" s="16">
        <v>1</v>
      </c>
      <c r="L413" s="21">
        <v>1</v>
      </c>
      <c r="M413" s="34" t="s">
        <v>2698</v>
      </c>
      <c r="N413" s="16">
        <v>1</v>
      </c>
      <c r="O413" s="19">
        <v>1</v>
      </c>
      <c r="P413" s="66" t="s">
        <v>2997</v>
      </c>
      <c r="Q413" s="16">
        <v>1</v>
      </c>
      <c r="R413" s="16">
        <v>1</v>
      </c>
      <c r="S413" s="123" t="s">
        <v>3200</v>
      </c>
      <c r="T413" s="114">
        <v>1</v>
      </c>
      <c r="U413" s="115">
        <v>1</v>
      </c>
      <c r="V413" s="128" t="s">
        <v>3656</v>
      </c>
      <c r="Z413" s="16">
        <f t="shared" si="194"/>
        <v>5</v>
      </c>
      <c r="AA413" s="16">
        <f t="shared" si="194"/>
        <v>5</v>
      </c>
      <c r="AB413" s="42">
        <f>+Z413/AA413</f>
        <v>1</v>
      </c>
      <c r="AC413" s="42">
        <f>+Z413/F413</f>
        <v>0.41666666666666669</v>
      </c>
    </row>
    <row r="414" spans="1:29" ht="15.75" hidden="1" customHeight="1" x14ac:dyDescent="0.25">
      <c r="A414" s="16">
        <v>411</v>
      </c>
      <c r="B414" s="31" t="s">
        <v>731</v>
      </c>
      <c r="C414" s="31" t="s">
        <v>748</v>
      </c>
      <c r="D414" s="31" t="s">
        <v>16</v>
      </c>
      <c r="E414" s="26" t="s">
        <v>751</v>
      </c>
      <c r="F414" s="18">
        <v>1</v>
      </c>
      <c r="G414" s="16" t="s">
        <v>18</v>
      </c>
      <c r="H414" s="16">
        <v>21</v>
      </c>
      <c r="I414" s="16">
        <v>23</v>
      </c>
      <c r="J414" s="79" t="s">
        <v>2682</v>
      </c>
      <c r="K414" s="16">
        <v>24</v>
      </c>
      <c r="L414" s="16">
        <v>26</v>
      </c>
      <c r="M414" s="65" t="s">
        <v>2699</v>
      </c>
      <c r="N414" s="16">
        <v>22</v>
      </c>
      <c r="O414" s="16">
        <v>23</v>
      </c>
      <c r="P414" s="66" t="s">
        <v>2998</v>
      </c>
      <c r="Q414" s="16">
        <v>37</v>
      </c>
      <c r="R414" s="16">
        <v>40</v>
      </c>
      <c r="S414" s="119" t="s">
        <v>3201</v>
      </c>
      <c r="T414" s="114">
        <v>40</v>
      </c>
      <c r="U414" s="115">
        <v>40</v>
      </c>
      <c r="V414" s="128" t="s">
        <v>3657</v>
      </c>
      <c r="Z414" s="16">
        <f t="shared" si="194"/>
        <v>144</v>
      </c>
      <c r="AA414" s="16">
        <f t="shared" si="194"/>
        <v>152</v>
      </c>
      <c r="AB414" s="38">
        <f>Z414/AA414</f>
        <v>0.94736842105263153</v>
      </c>
      <c r="AC414" s="38">
        <f>+AB414/F414</f>
        <v>0.94736842105263153</v>
      </c>
    </row>
    <row r="415" spans="1:29" ht="15.75" hidden="1" customHeight="1" x14ac:dyDescent="0.25">
      <c r="A415" s="16">
        <v>412</v>
      </c>
      <c r="B415" s="31" t="s">
        <v>731</v>
      </c>
      <c r="C415" s="31" t="s">
        <v>748</v>
      </c>
      <c r="D415" s="31" t="s">
        <v>16</v>
      </c>
      <c r="E415" s="17" t="s">
        <v>752</v>
      </c>
      <c r="F415" s="16">
        <v>4</v>
      </c>
      <c r="G415" s="16" t="s">
        <v>71</v>
      </c>
      <c r="H415" s="19">
        <v>0</v>
      </c>
      <c r="I415" s="21">
        <v>0</v>
      </c>
      <c r="J415" s="33" t="s">
        <v>26</v>
      </c>
      <c r="K415" s="21">
        <v>0</v>
      </c>
      <c r="L415" s="21">
        <v>0</v>
      </c>
      <c r="M415" s="33" t="s">
        <v>1164</v>
      </c>
      <c r="N415" s="16">
        <v>1</v>
      </c>
      <c r="O415" s="19">
        <v>1</v>
      </c>
      <c r="P415" s="66" t="s">
        <v>2999</v>
      </c>
      <c r="Q415" s="21">
        <v>0</v>
      </c>
      <c r="R415" s="21">
        <v>0</v>
      </c>
      <c r="S415" s="33" t="s">
        <v>26</v>
      </c>
      <c r="T415" s="103">
        <v>0</v>
      </c>
      <c r="U415" s="101">
        <v>0</v>
      </c>
      <c r="V415" s="113" t="s">
        <v>26</v>
      </c>
      <c r="Z415" s="16">
        <f>H415+K415+N415</f>
        <v>1</v>
      </c>
      <c r="AA415" s="16">
        <f t="shared" ref="AA415:AA417" si="195">I415+L415+O415+R415+U415+X415</f>
        <v>1</v>
      </c>
      <c r="AB415" s="42">
        <f t="shared" ref="AB415:AB419" si="196">+Z415/AA415</f>
        <v>1</v>
      </c>
      <c r="AC415" s="42">
        <f t="shared" ref="AC415:AC418" si="197">+Z415/F415</f>
        <v>0.25</v>
      </c>
    </row>
    <row r="416" spans="1:29" ht="15.75" hidden="1" customHeight="1" x14ac:dyDescent="0.25">
      <c r="A416" s="16">
        <v>413</v>
      </c>
      <c r="B416" s="31" t="s">
        <v>731</v>
      </c>
      <c r="C416" s="31" t="s">
        <v>748</v>
      </c>
      <c r="D416" s="31" t="s">
        <v>16</v>
      </c>
      <c r="E416" s="17" t="s">
        <v>753</v>
      </c>
      <c r="F416" s="16">
        <v>4</v>
      </c>
      <c r="G416" s="16" t="s">
        <v>734</v>
      </c>
      <c r="H416" s="19">
        <v>0</v>
      </c>
      <c r="I416" s="21">
        <v>0</v>
      </c>
      <c r="J416" s="33" t="s">
        <v>26</v>
      </c>
      <c r="K416" s="21">
        <v>0</v>
      </c>
      <c r="L416" s="21">
        <v>0</v>
      </c>
      <c r="M416" s="33" t="s">
        <v>1164</v>
      </c>
      <c r="N416" s="16">
        <v>1</v>
      </c>
      <c r="O416" s="19">
        <v>1</v>
      </c>
      <c r="P416" s="66" t="s">
        <v>3000</v>
      </c>
      <c r="Q416" s="21">
        <v>0</v>
      </c>
      <c r="R416" s="21">
        <v>0</v>
      </c>
      <c r="S416" s="33" t="s">
        <v>26</v>
      </c>
      <c r="T416" s="103">
        <v>0</v>
      </c>
      <c r="U416" s="101">
        <v>0</v>
      </c>
      <c r="V416" s="113" t="s">
        <v>26</v>
      </c>
      <c r="Z416" s="16">
        <f>H416+K416+N416</f>
        <v>1</v>
      </c>
      <c r="AA416" s="16">
        <f t="shared" si="195"/>
        <v>1</v>
      </c>
      <c r="AB416" s="42">
        <f t="shared" si="196"/>
        <v>1</v>
      </c>
      <c r="AC416" s="42">
        <f t="shared" si="197"/>
        <v>0.25</v>
      </c>
    </row>
    <row r="417" spans="1:30" ht="15.75" hidden="1" customHeight="1" x14ac:dyDescent="0.25">
      <c r="A417" s="16">
        <v>414</v>
      </c>
      <c r="B417" s="31" t="s">
        <v>731</v>
      </c>
      <c r="C417" s="31" t="s">
        <v>748</v>
      </c>
      <c r="D417" s="31" t="s">
        <v>16</v>
      </c>
      <c r="E417" s="26" t="s">
        <v>754</v>
      </c>
      <c r="F417" s="16">
        <v>12</v>
      </c>
      <c r="G417" s="16" t="s">
        <v>755</v>
      </c>
      <c r="H417" s="16">
        <v>1</v>
      </c>
      <c r="I417" s="21">
        <v>1</v>
      </c>
      <c r="J417" s="79" t="s">
        <v>2683</v>
      </c>
      <c r="K417" s="16">
        <v>1</v>
      </c>
      <c r="L417" s="21">
        <v>1</v>
      </c>
      <c r="M417" s="34" t="s">
        <v>2700</v>
      </c>
      <c r="N417" s="16">
        <v>1</v>
      </c>
      <c r="O417" s="19">
        <v>1</v>
      </c>
      <c r="P417" s="66" t="s">
        <v>3001</v>
      </c>
      <c r="Q417" s="16">
        <v>1</v>
      </c>
      <c r="R417" s="16">
        <v>1</v>
      </c>
      <c r="S417" s="119" t="s">
        <v>3202</v>
      </c>
      <c r="T417" s="114">
        <v>1</v>
      </c>
      <c r="U417" s="115">
        <v>1</v>
      </c>
      <c r="V417" s="128" t="s">
        <v>3658</v>
      </c>
      <c r="Z417" s="16">
        <f t="shared" ref="Z417" si="198">H417+K417+N417+Q417+T417+W417</f>
        <v>5</v>
      </c>
      <c r="AA417" s="16">
        <f t="shared" si="195"/>
        <v>5</v>
      </c>
      <c r="AB417" s="42">
        <f t="shared" si="196"/>
        <v>1</v>
      </c>
      <c r="AC417" s="42">
        <f t="shared" si="197"/>
        <v>0.41666666666666669</v>
      </c>
    </row>
    <row r="418" spans="1:30" ht="15.75" hidden="1" customHeight="1" x14ac:dyDescent="0.25">
      <c r="A418" s="16">
        <v>415</v>
      </c>
      <c r="B418" s="31" t="s">
        <v>731</v>
      </c>
      <c r="C418" s="31" t="s">
        <v>748</v>
      </c>
      <c r="D418" s="31" t="s">
        <v>16</v>
      </c>
      <c r="E418" s="17" t="s">
        <v>756</v>
      </c>
      <c r="F418" s="16">
        <v>3</v>
      </c>
      <c r="G418" s="16" t="s">
        <v>700</v>
      </c>
      <c r="H418" s="19">
        <v>0</v>
      </c>
      <c r="I418" s="21">
        <v>0</v>
      </c>
      <c r="J418" s="33" t="s">
        <v>26</v>
      </c>
      <c r="K418" s="21">
        <v>0</v>
      </c>
      <c r="L418" s="21">
        <v>0</v>
      </c>
      <c r="M418" s="33" t="s">
        <v>1164</v>
      </c>
      <c r="N418" s="21">
        <v>0</v>
      </c>
      <c r="O418" s="21">
        <v>0</v>
      </c>
      <c r="P418" s="33" t="s">
        <v>26</v>
      </c>
      <c r="Q418" s="21">
        <v>0</v>
      </c>
      <c r="R418" s="21">
        <v>0</v>
      </c>
      <c r="S418" s="33" t="s">
        <v>26</v>
      </c>
      <c r="T418" s="103">
        <v>0</v>
      </c>
      <c r="U418" s="101">
        <v>0</v>
      </c>
      <c r="V418" s="113" t="s">
        <v>26</v>
      </c>
      <c r="Z418" s="16">
        <f>H418+K418+N418</f>
        <v>0</v>
      </c>
      <c r="AA418" s="16">
        <f>I418+L418+O418</f>
        <v>0</v>
      </c>
      <c r="AB418" s="42" t="e">
        <f t="shared" si="196"/>
        <v>#DIV/0!</v>
      </c>
      <c r="AC418" s="42">
        <f t="shared" si="197"/>
        <v>0</v>
      </c>
    </row>
    <row r="419" spans="1:30" ht="15.75" hidden="1" customHeight="1" x14ac:dyDescent="0.25">
      <c r="A419" s="16">
        <v>416</v>
      </c>
      <c r="B419" s="31" t="s">
        <v>731</v>
      </c>
      <c r="C419" s="31" t="s">
        <v>757</v>
      </c>
      <c r="D419" s="31" t="s">
        <v>16</v>
      </c>
      <c r="E419" s="26" t="s">
        <v>758</v>
      </c>
      <c r="F419" s="38">
        <v>1</v>
      </c>
      <c r="G419" s="46" t="s">
        <v>759</v>
      </c>
      <c r="H419" s="21">
        <v>280</v>
      </c>
      <c r="I419" s="21">
        <v>280</v>
      </c>
      <c r="J419" s="37" t="s">
        <v>2695</v>
      </c>
      <c r="K419" s="16">
        <v>0</v>
      </c>
      <c r="L419" s="16">
        <v>0</v>
      </c>
      <c r="M419" s="65"/>
      <c r="N419" s="21">
        <v>0</v>
      </c>
      <c r="O419" s="21">
        <v>0</v>
      </c>
      <c r="P419" s="20" t="s">
        <v>26</v>
      </c>
      <c r="Q419" s="21">
        <v>0</v>
      </c>
      <c r="R419" s="21">
        <v>0</v>
      </c>
      <c r="S419" s="20" t="s">
        <v>26</v>
      </c>
      <c r="T419" s="103">
        <v>0</v>
      </c>
      <c r="U419" s="101">
        <v>0</v>
      </c>
      <c r="V419" s="113" t="s">
        <v>26</v>
      </c>
      <c r="Z419" s="16">
        <f>H419</f>
        <v>280</v>
      </c>
      <c r="AA419" s="16">
        <f>I419</f>
        <v>280</v>
      </c>
      <c r="AB419" s="38">
        <f t="shared" si="196"/>
        <v>1</v>
      </c>
      <c r="AC419" s="38">
        <f>AB419/F419</f>
        <v>1</v>
      </c>
    </row>
    <row r="420" spans="1:30" ht="15.75" hidden="1" customHeight="1" x14ac:dyDescent="0.25">
      <c r="A420" s="16">
        <v>417</v>
      </c>
      <c r="B420" s="31" t="s">
        <v>731</v>
      </c>
      <c r="C420" s="31" t="s">
        <v>757</v>
      </c>
      <c r="D420" s="31" t="s">
        <v>16</v>
      </c>
      <c r="E420" s="26" t="s">
        <v>760</v>
      </c>
      <c r="F420" s="36">
        <v>28</v>
      </c>
      <c r="G420" s="16" t="s">
        <v>761</v>
      </c>
      <c r="H420" s="16">
        <v>1</v>
      </c>
      <c r="I420" s="21">
        <v>1</v>
      </c>
      <c r="J420" s="79" t="s">
        <v>2684</v>
      </c>
      <c r="K420" s="16">
        <v>3</v>
      </c>
      <c r="L420" s="21">
        <v>2</v>
      </c>
      <c r="M420" s="34" t="s">
        <v>2708</v>
      </c>
      <c r="N420" s="16">
        <v>4</v>
      </c>
      <c r="O420" s="19">
        <v>4</v>
      </c>
      <c r="P420" s="66" t="s">
        <v>3002</v>
      </c>
      <c r="Q420" s="16">
        <v>2</v>
      </c>
      <c r="R420" s="19">
        <v>4</v>
      </c>
      <c r="S420" s="119" t="s">
        <v>3203</v>
      </c>
      <c r="T420" s="114">
        <v>3</v>
      </c>
      <c r="U420" s="19">
        <v>4</v>
      </c>
      <c r="V420" s="128" t="s">
        <v>3659</v>
      </c>
      <c r="X420" s="19">
        <v>2</v>
      </c>
      <c r="Y420" s="128" t="s">
        <v>3659</v>
      </c>
      <c r="Z420" s="16">
        <f t="shared" ref="Z420:Z422" si="199">H420+K420+N420+Q420+T420+W420</f>
        <v>13</v>
      </c>
      <c r="AA420" s="16">
        <f t="shared" ref="AA420:AA422" si="200">I420+L420+O420+R420+U420+X420</f>
        <v>17</v>
      </c>
      <c r="AB420" s="42">
        <f t="shared" ref="AB420:AB422" si="201">+Z420/AA420</f>
        <v>0.76470588235294112</v>
      </c>
      <c r="AC420" s="42">
        <f t="shared" ref="AC420:AC422" si="202">+Z420/F420</f>
        <v>0.4642857142857143</v>
      </c>
    </row>
    <row r="421" spans="1:30" ht="15.75" hidden="1" customHeight="1" x14ac:dyDescent="0.25">
      <c r="A421" s="16">
        <v>418</v>
      </c>
      <c r="B421" s="31" t="s">
        <v>731</v>
      </c>
      <c r="C421" s="31" t="s">
        <v>757</v>
      </c>
      <c r="D421" s="31" t="s">
        <v>16</v>
      </c>
      <c r="E421" s="26" t="s">
        <v>762</v>
      </c>
      <c r="F421" s="36">
        <v>3323</v>
      </c>
      <c r="G421" s="16" t="s">
        <v>763</v>
      </c>
      <c r="H421" s="19">
        <v>263</v>
      </c>
      <c r="I421" s="21">
        <v>300</v>
      </c>
      <c r="J421" s="37" t="s">
        <v>2696</v>
      </c>
      <c r="K421" s="16">
        <v>332</v>
      </c>
      <c r="L421" s="21">
        <v>420</v>
      </c>
      <c r="M421" s="65" t="s">
        <v>2709</v>
      </c>
      <c r="N421" s="16">
        <v>284</v>
      </c>
      <c r="O421" s="19">
        <v>420</v>
      </c>
      <c r="P421" s="66" t="s">
        <v>3003</v>
      </c>
      <c r="Q421" s="16">
        <v>253</v>
      </c>
      <c r="R421" s="21">
        <v>253</v>
      </c>
      <c r="S421" s="119" t="s">
        <v>3204</v>
      </c>
      <c r="T421" s="114">
        <v>260</v>
      </c>
      <c r="U421" s="19">
        <v>260</v>
      </c>
      <c r="V421" s="128" t="s">
        <v>3003</v>
      </c>
      <c r="X421" s="19">
        <v>270</v>
      </c>
      <c r="Z421" s="16">
        <f t="shared" si="199"/>
        <v>1392</v>
      </c>
      <c r="AA421" s="16">
        <f t="shared" si="200"/>
        <v>1923</v>
      </c>
      <c r="AB421" s="42">
        <f t="shared" si="201"/>
        <v>0.72386895475819035</v>
      </c>
      <c r="AC421" s="42">
        <f t="shared" si="202"/>
        <v>0.41889858561540777</v>
      </c>
    </row>
    <row r="422" spans="1:30" ht="15.75" hidden="1" customHeight="1" x14ac:dyDescent="0.25">
      <c r="A422" s="16">
        <v>419</v>
      </c>
      <c r="B422" s="31" t="s">
        <v>731</v>
      </c>
      <c r="C422" s="31" t="s">
        <v>757</v>
      </c>
      <c r="D422" s="31" t="s">
        <v>16</v>
      </c>
      <c r="E422" s="26" t="s">
        <v>764</v>
      </c>
      <c r="F422" s="36">
        <v>47</v>
      </c>
      <c r="G422" s="16" t="s">
        <v>765</v>
      </c>
      <c r="H422" s="31">
        <v>7</v>
      </c>
      <c r="I422" s="21">
        <v>4</v>
      </c>
      <c r="J422" s="79" t="s">
        <v>2685</v>
      </c>
      <c r="K422" s="16">
        <v>4</v>
      </c>
      <c r="L422" s="21">
        <v>10</v>
      </c>
      <c r="M422" s="65" t="s">
        <v>2710</v>
      </c>
      <c r="N422" s="16">
        <v>3</v>
      </c>
      <c r="O422" s="19">
        <v>10</v>
      </c>
      <c r="P422" s="66" t="s">
        <v>3004</v>
      </c>
      <c r="Q422" s="16">
        <v>1</v>
      </c>
      <c r="R422" s="19">
        <v>1</v>
      </c>
      <c r="S422" s="119" t="s">
        <v>3205</v>
      </c>
      <c r="T422" s="114">
        <v>3</v>
      </c>
      <c r="U422" s="19">
        <v>1</v>
      </c>
      <c r="V422" s="128" t="s">
        <v>3004</v>
      </c>
      <c r="X422" s="19">
        <v>1</v>
      </c>
      <c r="Z422" s="16">
        <f t="shared" si="199"/>
        <v>18</v>
      </c>
      <c r="AA422" s="16">
        <f t="shared" si="200"/>
        <v>27</v>
      </c>
      <c r="AB422" s="42">
        <f t="shared" si="201"/>
        <v>0.66666666666666663</v>
      </c>
      <c r="AC422" s="42">
        <f t="shared" si="202"/>
        <v>0.38297872340425532</v>
      </c>
    </row>
    <row r="423" spans="1:30" ht="15.75" hidden="1" customHeight="1" x14ac:dyDescent="0.25">
      <c r="A423" s="16">
        <v>420</v>
      </c>
      <c r="B423" s="31" t="s">
        <v>731</v>
      </c>
      <c r="C423" s="31" t="s">
        <v>757</v>
      </c>
      <c r="D423" s="31" t="s">
        <v>16</v>
      </c>
      <c r="E423" s="26" t="s">
        <v>766</v>
      </c>
      <c r="F423" s="38">
        <v>1</v>
      </c>
      <c r="G423" s="38" t="s">
        <v>18</v>
      </c>
      <c r="H423" s="16">
        <v>15</v>
      </c>
      <c r="I423" s="16">
        <v>15</v>
      </c>
      <c r="J423" s="79" t="s">
        <v>2686</v>
      </c>
      <c r="K423" s="16">
        <v>17</v>
      </c>
      <c r="L423" s="16">
        <v>17</v>
      </c>
      <c r="M423" s="65" t="s">
        <v>2686</v>
      </c>
      <c r="N423" s="16">
        <v>11</v>
      </c>
      <c r="O423" s="16">
        <v>11</v>
      </c>
      <c r="P423" s="66" t="s">
        <v>3005</v>
      </c>
      <c r="Q423" s="16">
        <v>8</v>
      </c>
      <c r="R423" s="16">
        <v>8</v>
      </c>
      <c r="S423" s="124" t="s">
        <v>3206</v>
      </c>
      <c r="T423" s="114">
        <v>16</v>
      </c>
      <c r="U423" s="115">
        <v>16</v>
      </c>
      <c r="V423" s="151" t="s">
        <v>3206</v>
      </c>
      <c r="Z423" s="16">
        <f t="shared" ref="Z423:Z425" si="203">H423+K423+N423+Q423+T423+W423</f>
        <v>67</v>
      </c>
      <c r="AA423" s="16">
        <f t="shared" ref="AA423:AA428" si="204">I423+L423+O423+R423+U423+X423</f>
        <v>67</v>
      </c>
      <c r="AB423" s="38">
        <f t="shared" ref="AB423:AB424" si="205">Z423/AA423</f>
        <v>1</v>
      </c>
      <c r="AC423" s="38">
        <f t="shared" ref="AC423:AC424" si="206">+AB423/F423</f>
        <v>1</v>
      </c>
    </row>
    <row r="424" spans="1:30" ht="15.75" hidden="1" customHeight="1" x14ac:dyDescent="0.25">
      <c r="A424" s="16">
        <v>421</v>
      </c>
      <c r="B424" s="31" t="s">
        <v>731</v>
      </c>
      <c r="C424" s="31" t="s">
        <v>757</v>
      </c>
      <c r="D424" s="31" t="s">
        <v>16</v>
      </c>
      <c r="E424" s="26" t="s">
        <v>767</v>
      </c>
      <c r="F424" s="38">
        <v>1</v>
      </c>
      <c r="G424" s="38" t="s">
        <v>18</v>
      </c>
      <c r="H424" s="31">
        <v>13</v>
      </c>
      <c r="I424" s="31">
        <v>15</v>
      </c>
      <c r="J424" s="79" t="s">
        <v>2687</v>
      </c>
      <c r="K424" s="16">
        <v>12</v>
      </c>
      <c r="L424" s="16">
        <v>12</v>
      </c>
      <c r="M424" s="65" t="s">
        <v>2687</v>
      </c>
      <c r="N424" s="16">
        <v>8</v>
      </c>
      <c r="O424" s="16">
        <v>9</v>
      </c>
      <c r="P424" s="66" t="s">
        <v>3006</v>
      </c>
      <c r="Q424" s="16">
        <v>8</v>
      </c>
      <c r="R424" s="16">
        <v>8</v>
      </c>
      <c r="S424" s="124" t="s">
        <v>3207</v>
      </c>
      <c r="T424" s="114">
        <v>8</v>
      </c>
      <c r="U424" s="115">
        <v>8</v>
      </c>
      <c r="V424" s="151" t="s">
        <v>3207</v>
      </c>
      <c r="Z424" s="16">
        <f t="shared" si="203"/>
        <v>49</v>
      </c>
      <c r="AA424" s="16">
        <f t="shared" si="204"/>
        <v>52</v>
      </c>
      <c r="AB424" s="38">
        <f t="shared" si="205"/>
        <v>0.94230769230769229</v>
      </c>
      <c r="AC424" s="38">
        <f t="shared" si="206"/>
        <v>0.94230769230769229</v>
      </c>
    </row>
    <row r="425" spans="1:30" ht="15.75" hidden="1" customHeight="1" x14ac:dyDescent="0.25">
      <c r="A425" s="16">
        <v>422</v>
      </c>
      <c r="B425" s="31" t="s">
        <v>731</v>
      </c>
      <c r="C425" s="31" t="s">
        <v>768</v>
      </c>
      <c r="D425" s="31" t="s">
        <v>16</v>
      </c>
      <c r="E425" s="26" t="s">
        <v>769</v>
      </c>
      <c r="F425" s="16">
        <v>3</v>
      </c>
      <c r="G425" s="16" t="s">
        <v>770</v>
      </c>
      <c r="H425" s="16">
        <v>1</v>
      </c>
      <c r="I425" s="21">
        <v>1</v>
      </c>
      <c r="J425" s="79" t="s">
        <v>2688</v>
      </c>
      <c r="K425" s="21">
        <v>0</v>
      </c>
      <c r="L425" s="21">
        <v>0</v>
      </c>
      <c r="M425" s="33" t="s">
        <v>26</v>
      </c>
      <c r="N425" s="21">
        <v>0</v>
      </c>
      <c r="O425" s="21">
        <v>0</v>
      </c>
      <c r="P425" s="33" t="s">
        <v>26</v>
      </c>
      <c r="Q425" s="16">
        <v>1</v>
      </c>
      <c r="R425" s="16">
        <v>1</v>
      </c>
      <c r="S425" s="119" t="s">
        <v>3208</v>
      </c>
      <c r="T425" s="103">
        <v>0</v>
      </c>
      <c r="U425" s="101">
        <v>0</v>
      </c>
      <c r="V425" s="113" t="s">
        <v>26</v>
      </c>
      <c r="Z425" s="16">
        <f t="shared" si="203"/>
        <v>2</v>
      </c>
      <c r="AA425" s="16">
        <f t="shared" si="204"/>
        <v>2</v>
      </c>
      <c r="AB425" s="42">
        <f t="shared" ref="AB425:AB428" si="207">+Z425/AA425</f>
        <v>1</v>
      </c>
      <c r="AC425" s="42">
        <f t="shared" ref="AC425:AC428" si="208">+Z425/F425</f>
        <v>0.66666666666666663</v>
      </c>
    </row>
    <row r="426" spans="1:30" ht="15.75" hidden="1" customHeight="1" x14ac:dyDescent="0.25">
      <c r="A426" s="16">
        <v>423</v>
      </c>
      <c r="B426" s="31" t="s">
        <v>731</v>
      </c>
      <c r="C426" s="31" t="s">
        <v>768</v>
      </c>
      <c r="D426" s="31" t="s">
        <v>16</v>
      </c>
      <c r="E426" s="17" t="s">
        <v>771</v>
      </c>
      <c r="F426" s="16">
        <v>27</v>
      </c>
      <c r="G426" s="16" t="s">
        <v>772</v>
      </c>
      <c r="H426" s="19">
        <v>0</v>
      </c>
      <c r="I426" s="21">
        <v>0</v>
      </c>
      <c r="J426" s="33" t="s">
        <v>26</v>
      </c>
      <c r="K426" s="21">
        <v>0</v>
      </c>
      <c r="L426" s="21">
        <v>0</v>
      </c>
      <c r="M426" s="33" t="s">
        <v>26</v>
      </c>
      <c r="N426" s="21">
        <v>0</v>
      </c>
      <c r="O426" s="21">
        <v>0</v>
      </c>
      <c r="P426" s="33" t="s">
        <v>26</v>
      </c>
      <c r="Q426" s="21">
        <v>0</v>
      </c>
      <c r="R426" s="21">
        <v>0</v>
      </c>
      <c r="S426" s="33" t="s">
        <v>26</v>
      </c>
      <c r="T426" s="103">
        <v>0</v>
      </c>
      <c r="U426" s="101">
        <v>0</v>
      </c>
      <c r="V426" s="113" t="s">
        <v>26</v>
      </c>
      <c r="Z426" s="16">
        <f>H426+K426+N426</f>
        <v>0</v>
      </c>
      <c r="AA426" s="16">
        <f>I426+L426+O426</f>
        <v>0</v>
      </c>
      <c r="AB426" s="42" t="e">
        <f t="shared" si="207"/>
        <v>#DIV/0!</v>
      </c>
      <c r="AC426" s="42">
        <f t="shared" si="208"/>
        <v>0</v>
      </c>
    </row>
    <row r="427" spans="1:30" ht="15.75" hidden="1" customHeight="1" x14ac:dyDescent="0.25">
      <c r="A427" s="16">
        <v>424</v>
      </c>
      <c r="B427" s="31" t="s">
        <v>731</v>
      </c>
      <c r="C427" s="31" t="s">
        <v>768</v>
      </c>
      <c r="D427" s="31" t="s">
        <v>16</v>
      </c>
      <c r="E427" s="26" t="s">
        <v>773</v>
      </c>
      <c r="F427" s="16">
        <v>1</v>
      </c>
      <c r="G427" s="16" t="s">
        <v>681</v>
      </c>
      <c r="H427" s="16">
        <v>1</v>
      </c>
      <c r="I427" s="21">
        <v>1</v>
      </c>
      <c r="J427" s="79" t="s">
        <v>2689</v>
      </c>
      <c r="K427" s="21">
        <v>0</v>
      </c>
      <c r="L427" s="21">
        <v>0</v>
      </c>
      <c r="M427" s="33" t="s">
        <v>26</v>
      </c>
      <c r="N427" s="21">
        <v>0</v>
      </c>
      <c r="O427" s="21">
        <v>0</v>
      </c>
      <c r="P427" s="33" t="s">
        <v>26</v>
      </c>
      <c r="Q427" s="16" t="s">
        <v>3343</v>
      </c>
      <c r="R427" s="16" t="s">
        <v>3343</v>
      </c>
      <c r="S427" s="16" t="s">
        <v>3343</v>
      </c>
      <c r="T427" s="6" t="s">
        <v>3343</v>
      </c>
      <c r="U427" s="6" t="s">
        <v>3343</v>
      </c>
      <c r="V427" s="105" t="s">
        <v>3343</v>
      </c>
      <c r="Z427" s="92">
        <f>H427+K427+N427</f>
        <v>1</v>
      </c>
      <c r="AA427" s="92">
        <f>I427+L427+O427</f>
        <v>1</v>
      </c>
      <c r="AB427" s="116">
        <f t="shared" si="207"/>
        <v>1</v>
      </c>
      <c r="AC427" s="116">
        <f t="shared" si="208"/>
        <v>1</v>
      </c>
      <c r="AD427" s="92"/>
    </row>
    <row r="428" spans="1:30" ht="15.75" hidden="1" customHeight="1" x14ac:dyDescent="0.25">
      <c r="A428" s="16">
        <v>425</v>
      </c>
      <c r="B428" s="31" t="s">
        <v>731</v>
      </c>
      <c r="C428" s="31" t="s">
        <v>768</v>
      </c>
      <c r="D428" s="31" t="s">
        <v>16</v>
      </c>
      <c r="E428" s="17" t="s">
        <v>774</v>
      </c>
      <c r="F428" s="16">
        <v>4</v>
      </c>
      <c r="G428" s="16" t="s">
        <v>775</v>
      </c>
      <c r="H428" s="19">
        <v>0</v>
      </c>
      <c r="I428" s="21">
        <v>0</v>
      </c>
      <c r="J428" s="33" t="s">
        <v>26</v>
      </c>
      <c r="K428" s="21">
        <v>0</v>
      </c>
      <c r="L428" s="21">
        <v>0</v>
      </c>
      <c r="M428" s="33" t="s">
        <v>26</v>
      </c>
      <c r="N428" s="16">
        <v>1</v>
      </c>
      <c r="O428" s="19">
        <v>1</v>
      </c>
      <c r="P428" s="66" t="s">
        <v>3007</v>
      </c>
      <c r="Q428" s="21">
        <v>0</v>
      </c>
      <c r="R428" s="21">
        <v>0</v>
      </c>
      <c r="S428" s="33" t="s">
        <v>26</v>
      </c>
      <c r="T428" s="103">
        <v>0</v>
      </c>
      <c r="U428" s="101">
        <v>0</v>
      </c>
      <c r="V428" s="113" t="s">
        <v>26</v>
      </c>
      <c r="Z428" s="16">
        <f>H428+K428+N428</f>
        <v>1</v>
      </c>
      <c r="AA428" s="16">
        <f t="shared" si="204"/>
        <v>1</v>
      </c>
      <c r="AB428" s="42">
        <f t="shared" si="207"/>
        <v>1</v>
      </c>
      <c r="AC428" s="42">
        <f t="shared" si="208"/>
        <v>0.25</v>
      </c>
    </row>
    <row r="429" spans="1:30" ht="15.75" hidden="1" customHeight="1" x14ac:dyDescent="0.25">
      <c r="A429" s="16">
        <v>426</v>
      </c>
      <c r="B429" s="31" t="s">
        <v>731</v>
      </c>
      <c r="C429" s="31" t="s">
        <v>81</v>
      </c>
      <c r="D429" s="31" t="s">
        <v>16</v>
      </c>
      <c r="E429" s="26" t="s">
        <v>776</v>
      </c>
      <c r="F429" s="18">
        <v>1</v>
      </c>
      <c r="G429" s="16" t="s">
        <v>18</v>
      </c>
      <c r="H429" s="16">
        <v>19</v>
      </c>
      <c r="I429" s="16">
        <v>23</v>
      </c>
      <c r="J429" s="79" t="s">
        <v>2690</v>
      </c>
      <c r="K429" s="16">
        <v>16</v>
      </c>
      <c r="L429" s="16">
        <v>17</v>
      </c>
      <c r="M429" s="65" t="s">
        <v>2701</v>
      </c>
      <c r="N429" s="16">
        <v>14</v>
      </c>
      <c r="O429" s="16">
        <v>13</v>
      </c>
      <c r="P429" s="66" t="s">
        <v>3008</v>
      </c>
      <c r="Q429" s="16">
        <v>10</v>
      </c>
      <c r="R429" s="16">
        <v>10</v>
      </c>
      <c r="S429" s="119" t="s">
        <v>3209</v>
      </c>
      <c r="T429" s="114">
        <v>13</v>
      </c>
      <c r="U429" s="115">
        <v>15</v>
      </c>
      <c r="V429" s="128" t="s">
        <v>3008</v>
      </c>
      <c r="Z429" s="16">
        <f t="shared" ref="Z429:AA433" si="209">H429+K429+N429+Q429+T429+W429</f>
        <v>72</v>
      </c>
      <c r="AA429" s="16">
        <f t="shared" si="209"/>
        <v>78</v>
      </c>
      <c r="AB429" s="38">
        <f>Z429/AA429</f>
        <v>0.92307692307692313</v>
      </c>
      <c r="AC429" s="38">
        <f>+AB429/F429</f>
        <v>0.92307692307692313</v>
      </c>
    </row>
    <row r="430" spans="1:30" ht="15.75" hidden="1" customHeight="1" x14ac:dyDescent="0.25">
      <c r="A430" s="16">
        <v>427</v>
      </c>
      <c r="B430" s="31" t="s">
        <v>731</v>
      </c>
      <c r="C430" s="31" t="s">
        <v>81</v>
      </c>
      <c r="D430" s="31" t="s">
        <v>16</v>
      </c>
      <c r="E430" s="26" t="s">
        <v>777</v>
      </c>
      <c r="F430" s="16">
        <v>12</v>
      </c>
      <c r="G430" s="16" t="s">
        <v>83</v>
      </c>
      <c r="H430" s="16">
        <v>1</v>
      </c>
      <c r="I430" s="19">
        <v>1</v>
      </c>
      <c r="J430" s="79" t="s">
        <v>2691</v>
      </c>
      <c r="K430" s="16">
        <v>1</v>
      </c>
      <c r="L430" s="21">
        <v>1</v>
      </c>
      <c r="M430" s="34" t="s">
        <v>2702</v>
      </c>
      <c r="N430" s="16">
        <v>1</v>
      </c>
      <c r="O430" s="19">
        <v>1</v>
      </c>
      <c r="P430" s="66" t="s">
        <v>3009</v>
      </c>
      <c r="Q430" s="16">
        <v>1</v>
      </c>
      <c r="R430" s="16">
        <v>1</v>
      </c>
      <c r="S430" s="119" t="s">
        <v>3009</v>
      </c>
      <c r="T430" s="114">
        <v>1</v>
      </c>
      <c r="U430" s="115">
        <v>1</v>
      </c>
      <c r="V430" s="128" t="s">
        <v>3009</v>
      </c>
      <c r="Z430" s="16">
        <f t="shared" si="209"/>
        <v>5</v>
      </c>
      <c r="AA430" s="16">
        <f t="shared" si="209"/>
        <v>5</v>
      </c>
      <c r="AB430" s="42">
        <f>+Z430/AA430</f>
        <v>1</v>
      </c>
      <c r="AC430" s="42">
        <f>+Z430/F430</f>
        <v>0.41666666666666669</v>
      </c>
    </row>
    <row r="431" spans="1:30" ht="15.75" hidden="1" customHeight="1" x14ac:dyDescent="0.25">
      <c r="A431" s="16">
        <v>428</v>
      </c>
      <c r="B431" s="31" t="s">
        <v>731</v>
      </c>
      <c r="C431" s="31" t="s">
        <v>81</v>
      </c>
      <c r="D431" s="31" t="s">
        <v>16</v>
      </c>
      <c r="E431" s="26" t="s">
        <v>778</v>
      </c>
      <c r="F431" s="18">
        <v>1</v>
      </c>
      <c r="G431" s="16" t="s">
        <v>18</v>
      </c>
      <c r="H431" s="16">
        <v>5</v>
      </c>
      <c r="I431" s="16">
        <v>5</v>
      </c>
      <c r="J431" s="79" t="s">
        <v>2692</v>
      </c>
      <c r="K431" s="16">
        <v>4</v>
      </c>
      <c r="L431" s="16">
        <v>4</v>
      </c>
      <c r="M431" s="65" t="s">
        <v>2703</v>
      </c>
      <c r="N431" s="16">
        <v>5</v>
      </c>
      <c r="O431" s="16">
        <v>5</v>
      </c>
      <c r="P431" s="66" t="s">
        <v>3010</v>
      </c>
      <c r="Q431" s="16">
        <v>4</v>
      </c>
      <c r="R431" s="16">
        <v>4</v>
      </c>
      <c r="S431" s="119" t="s">
        <v>3210</v>
      </c>
      <c r="T431" s="114">
        <v>1</v>
      </c>
      <c r="U431" s="115">
        <v>1</v>
      </c>
      <c r="V431" s="128" t="s">
        <v>3660</v>
      </c>
      <c r="Z431" s="16">
        <f t="shared" si="209"/>
        <v>19</v>
      </c>
      <c r="AA431" s="16">
        <f t="shared" si="209"/>
        <v>19</v>
      </c>
      <c r="AB431" s="38">
        <f>Z431/AA431</f>
        <v>1</v>
      </c>
      <c r="AC431" s="38">
        <f>+AB431/F431</f>
        <v>1</v>
      </c>
    </row>
    <row r="432" spans="1:30" ht="15.75" hidden="1" customHeight="1" x14ac:dyDescent="0.25">
      <c r="A432" s="16">
        <v>429</v>
      </c>
      <c r="B432" s="31" t="s">
        <v>731</v>
      </c>
      <c r="C432" s="31" t="s">
        <v>81</v>
      </c>
      <c r="D432" s="31" t="s">
        <v>16</v>
      </c>
      <c r="E432" s="26" t="s">
        <v>779</v>
      </c>
      <c r="F432" s="16">
        <v>12</v>
      </c>
      <c r="G432" s="16" t="s">
        <v>780</v>
      </c>
      <c r="H432" s="16">
        <v>1</v>
      </c>
      <c r="I432" s="19">
        <v>1</v>
      </c>
      <c r="J432" s="79" t="s">
        <v>2693</v>
      </c>
      <c r="K432" s="16">
        <v>1</v>
      </c>
      <c r="L432" s="21">
        <v>1</v>
      </c>
      <c r="M432" s="34" t="s">
        <v>2694</v>
      </c>
      <c r="N432" s="16">
        <v>1</v>
      </c>
      <c r="O432" s="19">
        <v>1</v>
      </c>
      <c r="P432" s="66" t="s">
        <v>3011</v>
      </c>
      <c r="Q432" s="16">
        <v>1</v>
      </c>
      <c r="R432" s="16">
        <v>1</v>
      </c>
      <c r="S432" s="119" t="s">
        <v>3211</v>
      </c>
      <c r="T432" s="114">
        <v>1</v>
      </c>
      <c r="U432" s="115">
        <v>1</v>
      </c>
      <c r="V432" s="128" t="s">
        <v>3211</v>
      </c>
      <c r="Z432" s="16">
        <f t="shared" si="209"/>
        <v>5</v>
      </c>
      <c r="AA432" s="16">
        <f t="shared" si="209"/>
        <v>5</v>
      </c>
      <c r="AB432" s="42">
        <f>+Z432/AA432</f>
        <v>1</v>
      </c>
      <c r="AC432" s="42">
        <f>+Z432/F432</f>
        <v>0.41666666666666669</v>
      </c>
    </row>
    <row r="433" spans="1:29" ht="15.75" hidden="1" customHeight="1" x14ac:dyDescent="0.25">
      <c r="A433" s="16">
        <v>430</v>
      </c>
      <c r="B433" s="31" t="s">
        <v>731</v>
      </c>
      <c r="C433" s="31" t="s">
        <v>81</v>
      </c>
      <c r="D433" s="31" t="s">
        <v>16</v>
      </c>
      <c r="E433" s="26" t="s">
        <v>781</v>
      </c>
      <c r="F433" s="18">
        <v>1</v>
      </c>
      <c r="G433" s="16" t="s">
        <v>18</v>
      </c>
      <c r="H433" s="31">
        <v>1</v>
      </c>
      <c r="I433" s="31">
        <v>1</v>
      </c>
      <c r="J433" s="79" t="s">
        <v>2694</v>
      </c>
      <c r="K433" s="31">
        <v>3</v>
      </c>
      <c r="L433" s="31">
        <v>3</v>
      </c>
      <c r="M433" s="34" t="s">
        <v>2704</v>
      </c>
      <c r="N433" s="16">
        <v>7</v>
      </c>
      <c r="O433" s="16">
        <v>7</v>
      </c>
      <c r="P433" s="66" t="s">
        <v>3012</v>
      </c>
      <c r="Q433" s="16">
        <v>6</v>
      </c>
      <c r="R433" s="16">
        <v>6</v>
      </c>
      <c r="S433" s="119" t="s">
        <v>3212</v>
      </c>
      <c r="T433" s="114">
        <v>4</v>
      </c>
      <c r="U433" s="115">
        <v>4</v>
      </c>
      <c r="V433" s="128" t="s">
        <v>3212</v>
      </c>
      <c r="Z433" s="16">
        <f t="shared" si="209"/>
        <v>21</v>
      </c>
      <c r="AA433" s="16">
        <f t="shared" si="209"/>
        <v>21</v>
      </c>
      <c r="AB433" s="38">
        <f>Z433/AA433</f>
        <v>1</v>
      </c>
      <c r="AC433" s="38">
        <f>+AB433/F433</f>
        <v>1</v>
      </c>
    </row>
    <row r="434" spans="1:29" ht="15.75" hidden="1" customHeight="1" x14ac:dyDescent="0.25">
      <c r="A434" s="16">
        <v>431</v>
      </c>
      <c r="B434" s="31" t="s">
        <v>731</v>
      </c>
      <c r="C434" s="31" t="s">
        <v>81</v>
      </c>
      <c r="D434" s="31" t="s">
        <v>16</v>
      </c>
      <c r="E434" s="17" t="s">
        <v>782</v>
      </c>
      <c r="F434" s="16">
        <v>1</v>
      </c>
      <c r="G434" s="16" t="s">
        <v>90</v>
      </c>
      <c r="H434" s="19">
        <v>0</v>
      </c>
      <c r="I434" s="21">
        <v>0</v>
      </c>
      <c r="J434" s="33" t="s">
        <v>26</v>
      </c>
      <c r="K434" s="21">
        <v>0</v>
      </c>
      <c r="L434" s="21">
        <v>0</v>
      </c>
      <c r="M434" s="33" t="s">
        <v>26</v>
      </c>
      <c r="N434" s="21">
        <v>0</v>
      </c>
      <c r="O434" s="21">
        <v>0</v>
      </c>
      <c r="P434" s="33" t="s">
        <v>26</v>
      </c>
      <c r="Q434" s="21">
        <v>0</v>
      </c>
      <c r="R434" s="21">
        <v>0</v>
      </c>
      <c r="S434" s="33" t="s">
        <v>26</v>
      </c>
      <c r="T434" s="103">
        <v>0</v>
      </c>
      <c r="U434" s="101">
        <v>0</v>
      </c>
      <c r="V434" s="113" t="s">
        <v>26</v>
      </c>
      <c r="Z434" s="16">
        <f>H434+K434+N434</f>
        <v>0</v>
      </c>
      <c r="AA434" s="16">
        <f>I434+L434+O434</f>
        <v>0</v>
      </c>
      <c r="AB434" s="42" t="e">
        <f>+Z434/AA434</f>
        <v>#DIV/0!</v>
      </c>
      <c r="AC434" s="42">
        <f>+Z434/F434</f>
        <v>0</v>
      </c>
    </row>
    <row r="435" spans="1:29" ht="15.75" hidden="1" customHeight="1" x14ac:dyDescent="0.25">
      <c r="A435" s="16">
        <v>432</v>
      </c>
      <c r="B435" s="31" t="s">
        <v>783</v>
      </c>
      <c r="C435" s="31" t="s">
        <v>81</v>
      </c>
      <c r="D435" s="31" t="s">
        <v>16</v>
      </c>
      <c r="E435" s="26" t="s">
        <v>84</v>
      </c>
      <c r="F435" s="18">
        <v>1</v>
      </c>
      <c r="G435" s="16" t="s">
        <v>18</v>
      </c>
      <c r="H435" s="16">
        <v>8</v>
      </c>
      <c r="I435" s="16">
        <v>8</v>
      </c>
      <c r="J435" s="22" t="s">
        <v>859</v>
      </c>
      <c r="K435" s="16">
        <v>4</v>
      </c>
      <c r="L435" s="16">
        <v>4</v>
      </c>
      <c r="M435" s="65" t="s">
        <v>861</v>
      </c>
      <c r="N435" s="16">
        <v>4</v>
      </c>
      <c r="O435" s="16">
        <v>4</v>
      </c>
      <c r="P435" s="35" t="s">
        <v>2856</v>
      </c>
      <c r="Q435" s="16">
        <v>6</v>
      </c>
      <c r="R435" s="16">
        <v>6</v>
      </c>
      <c r="S435" s="119" t="s">
        <v>3223</v>
      </c>
      <c r="T435" s="57">
        <v>4</v>
      </c>
      <c r="U435" s="6">
        <v>4</v>
      </c>
      <c r="V435" s="162" t="s">
        <v>2856</v>
      </c>
      <c r="Z435" s="16">
        <f t="shared" ref="Z435:Z438" si="210">H435+K435+N435+Q435+T435+W435</f>
        <v>26</v>
      </c>
      <c r="AA435" s="16">
        <f t="shared" ref="AA435:AA438" si="211">I435+L435+O435+R435+U435+X435</f>
        <v>26</v>
      </c>
      <c r="AB435" s="38">
        <f t="shared" ref="AB435:AB438" si="212">Z435/AA435</f>
        <v>1</v>
      </c>
      <c r="AC435" s="38">
        <f t="shared" ref="AC435:AC438" si="213">+AB435/F435</f>
        <v>1</v>
      </c>
    </row>
    <row r="436" spans="1:29" ht="15.75" hidden="1" customHeight="1" x14ac:dyDescent="0.25">
      <c r="A436" s="16">
        <v>433</v>
      </c>
      <c r="B436" s="31" t="s">
        <v>783</v>
      </c>
      <c r="C436" s="31" t="s">
        <v>81</v>
      </c>
      <c r="D436" s="31" t="s">
        <v>16</v>
      </c>
      <c r="E436" s="26" t="s">
        <v>855</v>
      </c>
      <c r="F436" s="18">
        <v>1</v>
      </c>
      <c r="G436" s="16" t="s">
        <v>18</v>
      </c>
      <c r="H436" s="16">
        <v>298</v>
      </c>
      <c r="I436" s="16">
        <v>298</v>
      </c>
      <c r="J436" s="22" t="s">
        <v>856</v>
      </c>
      <c r="K436" s="16">
        <v>392</v>
      </c>
      <c r="L436" s="16">
        <v>392</v>
      </c>
      <c r="M436" s="65" t="s">
        <v>862</v>
      </c>
      <c r="N436" s="16">
        <v>267</v>
      </c>
      <c r="O436" s="16">
        <v>267</v>
      </c>
      <c r="P436" s="35" t="s">
        <v>2857</v>
      </c>
      <c r="Q436" s="16">
        <v>65</v>
      </c>
      <c r="R436" s="16">
        <v>65</v>
      </c>
      <c r="S436" s="119" t="s">
        <v>2857</v>
      </c>
      <c r="T436" s="57">
        <v>588</v>
      </c>
      <c r="U436" s="6">
        <v>588</v>
      </c>
      <c r="V436" s="162" t="s">
        <v>2857</v>
      </c>
      <c r="Z436" s="16">
        <f t="shared" si="210"/>
        <v>1610</v>
      </c>
      <c r="AA436" s="16">
        <f t="shared" si="211"/>
        <v>1610</v>
      </c>
      <c r="AB436" s="38">
        <f t="shared" si="212"/>
        <v>1</v>
      </c>
      <c r="AC436" s="38">
        <f t="shared" si="213"/>
        <v>1</v>
      </c>
    </row>
    <row r="437" spans="1:29" ht="15.75" hidden="1" customHeight="1" x14ac:dyDescent="0.25">
      <c r="A437" s="16">
        <v>434</v>
      </c>
      <c r="B437" s="31" t="s">
        <v>783</v>
      </c>
      <c r="C437" s="31" t="s">
        <v>817</v>
      </c>
      <c r="D437" s="31" t="s">
        <v>16</v>
      </c>
      <c r="E437" s="26" t="s">
        <v>821</v>
      </c>
      <c r="F437" s="18">
        <v>1</v>
      </c>
      <c r="G437" s="16" t="s">
        <v>18</v>
      </c>
      <c r="H437" s="19">
        <v>0</v>
      </c>
      <c r="I437" s="21">
        <v>0</v>
      </c>
      <c r="J437" s="20" t="s">
        <v>26</v>
      </c>
      <c r="K437" s="19">
        <v>80</v>
      </c>
      <c r="L437" s="19">
        <v>80</v>
      </c>
      <c r="M437" s="65" t="s">
        <v>1270</v>
      </c>
      <c r="N437" s="16">
        <v>0</v>
      </c>
      <c r="O437" s="16">
        <v>0</v>
      </c>
      <c r="P437" s="35" t="s">
        <v>2858</v>
      </c>
      <c r="Q437" s="16">
        <v>289</v>
      </c>
      <c r="R437" s="16">
        <v>289</v>
      </c>
      <c r="S437" s="119" t="s">
        <v>3224</v>
      </c>
      <c r="T437" s="57">
        <v>472</v>
      </c>
      <c r="U437" s="6">
        <v>472</v>
      </c>
      <c r="V437" s="162" t="s">
        <v>3738</v>
      </c>
      <c r="Z437" s="16">
        <f t="shared" si="210"/>
        <v>841</v>
      </c>
      <c r="AA437" s="16">
        <f t="shared" si="211"/>
        <v>841</v>
      </c>
      <c r="AB437" s="38">
        <f t="shared" si="212"/>
        <v>1</v>
      </c>
      <c r="AC437" s="38">
        <f t="shared" si="213"/>
        <v>1</v>
      </c>
    </row>
    <row r="438" spans="1:29" ht="15.75" hidden="1" customHeight="1" x14ac:dyDescent="0.25">
      <c r="A438" s="16">
        <v>435</v>
      </c>
      <c r="B438" s="31" t="s">
        <v>783</v>
      </c>
      <c r="C438" s="31" t="s">
        <v>830</v>
      </c>
      <c r="D438" s="31" t="s">
        <v>16</v>
      </c>
      <c r="E438" s="26" t="s">
        <v>848</v>
      </c>
      <c r="F438" s="18">
        <v>1</v>
      </c>
      <c r="G438" s="16" t="s">
        <v>18</v>
      </c>
      <c r="H438" s="16">
        <v>211</v>
      </c>
      <c r="I438" s="16">
        <v>211</v>
      </c>
      <c r="J438" s="22" t="s">
        <v>849</v>
      </c>
      <c r="K438" s="16">
        <v>255</v>
      </c>
      <c r="L438" s="16">
        <v>255</v>
      </c>
      <c r="M438" s="65" t="s">
        <v>1242</v>
      </c>
      <c r="N438" s="16">
        <v>244</v>
      </c>
      <c r="O438" s="16">
        <v>244</v>
      </c>
      <c r="P438" s="35" t="s">
        <v>2859</v>
      </c>
      <c r="Q438" s="16">
        <v>187</v>
      </c>
      <c r="R438" s="16">
        <v>187</v>
      </c>
      <c r="S438" s="119" t="s">
        <v>2859</v>
      </c>
      <c r="T438" s="57">
        <v>377</v>
      </c>
      <c r="U438" s="6">
        <v>377</v>
      </c>
      <c r="V438" s="162" t="s">
        <v>2859</v>
      </c>
      <c r="Z438" s="16">
        <f t="shared" si="210"/>
        <v>1274</v>
      </c>
      <c r="AA438" s="16">
        <f t="shared" si="211"/>
        <v>1274</v>
      </c>
      <c r="AB438" s="38">
        <f t="shared" si="212"/>
        <v>1</v>
      </c>
      <c r="AC438" s="38">
        <f t="shared" si="213"/>
        <v>1</v>
      </c>
    </row>
    <row r="439" spans="1:29" ht="15.75" hidden="1" customHeight="1" x14ac:dyDescent="0.25">
      <c r="A439" s="16">
        <v>436</v>
      </c>
      <c r="B439" s="31" t="s">
        <v>783</v>
      </c>
      <c r="C439" s="31" t="s">
        <v>792</v>
      </c>
      <c r="D439" s="31" t="s">
        <v>16</v>
      </c>
      <c r="E439" s="26" t="s">
        <v>800</v>
      </c>
      <c r="F439" s="39">
        <v>1</v>
      </c>
      <c r="G439" s="36" t="s">
        <v>18</v>
      </c>
      <c r="H439" s="19">
        <v>0</v>
      </c>
      <c r="I439" s="21">
        <v>0</v>
      </c>
      <c r="J439" s="20" t="s">
        <v>26</v>
      </c>
      <c r="K439" s="16">
        <v>170</v>
      </c>
      <c r="L439" s="19">
        <v>60</v>
      </c>
      <c r="M439" s="65" t="s">
        <v>863</v>
      </c>
      <c r="N439" s="16">
        <v>329</v>
      </c>
      <c r="O439" s="21">
        <v>60</v>
      </c>
      <c r="P439" s="35" t="s">
        <v>2860</v>
      </c>
      <c r="Q439" s="16">
        <v>434</v>
      </c>
      <c r="R439" s="16">
        <v>60</v>
      </c>
      <c r="S439" s="120" t="s">
        <v>2860</v>
      </c>
      <c r="T439" s="57">
        <v>111</v>
      </c>
      <c r="U439" s="6">
        <v>60</v>
      </c>
      <c r="V439" s="162" t="s">
        <v>2860</v>
      </c>
      <c r="Z439" s="16">
        <f>H439+K439+N439+Q439+T439+W439</f>
        <v>1044</v>
      </c>
      <c r="AA439" s="16">
        <f>I439+L439+O439+R439+U439+X439</f>
        <v>240</v>
      </c>
      <c r="AB439" s="335">
        <f>+Z439/AA439</f>
        <v>4.3499999999999996</v>
      </c>
      <c r="AC439" s="335">
        <f>+Z439/F439</f>
        <v>1044</v>
      </c>
    </row>
    <row r="440" spans="1:29" ht="15.75" hidden="1" customHeight="1" x14ac:dyDescent="0.25">
      <c r="A440" s="16">
        <v>437</v>
      </c>
      <c r="B440" s="31" t="s">
        <v>783</v>
      </c>
      <c r="C440" s="31" t="s">
        <v>792</v>
      </c>
      <c r="D440" s="31" t="s">
        <v>16</v>
      </c>
      <c r="E440" s="26" t="s">
        <v>793</v>
      </c>
      <c r="F440" s="18">
        <v>1</v>
      </c>
      <c r="G440" s="16" t="s">
        <v>18</v>
      </c>
      <c r="H440" s="16">
        <v>1882</v>
      </c>
      <c r="I440" s="16">
        <v>1882</v>
      </c>
      <c r="J440" s="22" t="s">
        <v>794</v>
      </c>
      <c r="K440" s="40">
        <v>3448</v>
      </c>
      <c r="L440" s="40">
        <v>3448</v>
      </c>
      <c r="M440" s="65" t="s">
        <v>864</v>
      </c>
      <c r="N440" s="16">
        <v>3994</v>
      </c>
      <c r="O440" s="16">
        <v>3994</v>
      </c>
      <c r="P440" s="35" t="s">
        <v>2861</v>
      </c>
      <c r="Q440" s="16">
        <v>2444</v>
      </c>
      <c r="R440" s="16">
        <v>2444</v>
      </c>
      <c r="S440" s="120" t="s">
        <v>3225</v>
      </c>
      <c r="T440" s="57">
        <v>6003</v>
      </c>
      <c r="U440" s="6">
        <v>5923</v>
      </c>
      <c r="V440" s="162" t="s">
        <v>3529</v>
      </c>
      <c r="Z440" s="16">
        <f t="shared" ref="Z440:Z442" si="214">H440+K440+N440+Q440+T440+W440</f>
        <v>17771</v>
      </c>
      <c r="AA440" s="16">
        <f t="shared" ref="AA440:AA442" si="215">I440+L440+O440+R440+U440+X440</f>
        <v>17691</v>
      </c>
      <c r="AB440" s="38">
        <f t="shared" ref="AB440:AB442" si="216">Z440/AA440</f>
        <v>1.0045220733706404</v>
      </c>
      <c r="AC440" s="38">
        <f t="shared" ref="AC440:AC442" si="217">+AB440/F440</f>
        <v>1.0045220733706404</v>
      </c>
    </row>
    <row r="441" spans="1:29" ht="15.75" hidden="1" customHeight="1" x14ac:dyDescent="0.25">
      <c r="A441" s="16">
        <v>438</v>
      </c>
      <c r="B441" s="31" t="s">
        <v>783</v>
      </c>
      <c r="C441" s="31" t="s">
        <v>81</v>
      </c>
      <c r="D441" s="31" t="s">
        <v>16</v>
      </c>
      <c r="E441" s="26" t="s">
        <v>857</v>
      </c>
      <c r="F441" s="18">
        <v>1</v>
      </c>
      <c r="G441" s="16" t="s">
        <v>18</v>
      </c>
      <c r="H441" s="16">
        <v>24</v>
      </c>
      <c r="I441" s="16">
        <v>24</v>
      </c>
      <c r="J441" s="22" t="s">
        <v>858</v>
      </c>
      <c r="K441" s="16">
        <v>18</v>
      </c>
      <c r="L441" s="16">
        <v>18</v>
      </c>
      <c r="M441" s="65" t="s">
        <v>865</v>
      </c>
      <c r="N441" s="16">
        <v>8</v>
      </c>
      <c r="O441" s="16">
        <v>8</v>
      </c>
      <c r="P441" s="35" t="s">
        <v>2862</v>
      </c>
      <c r="Q441" s="16">
        <v>6</v>
      </c>
      <c r="R441" s="16">
        <v>6</v>
      </c>
      <c r="S441" s="119" t="s">
        <v>2862</v>
      </c>
      <c r="T441" s="57">
        <v>7</v>
      </c>
      <c r="U441" s="6">
        <v>7</v>
      </c>
      <c r="V441" s="162" t="s">
        <v>2862</v>
      </c>
      <c r="Z441" s="16">
        <f t="shared" si="214"/>
        <v>63</v>
      </c>
      <c r="AA441" s="16">
        <f t="shared" si="215"/>
        <v>63</v>
      </c>
      <c r="AB441" s="38">
        <f t="shared" si="216"/>
        <v>1</v>
      </c>
      <c r="AC441" s="38">
        <f t="shared" si="217"/>
        <v>1</v>
      </c>
    </row>
    <row r="442" spans="1:29" ht="15.75" hidden="1" customHeight="1" x14ac:dyDescent="0.25">
      <c r="A442" s="16">
        <v>439</v>
      </c>
      <c r="B442" s="31" t="s">
        <v>783</v>
      </c>
      <c r="C442" s="31" t="s">
        <v>830</v>
      </c>
      <c r="D442" s="31" t="s">
        <v>16</v>
      </c>
      <c r="E442" s="26" t="s">
        <v>834</v>
      </c>
      <c r="F442" s="18">
        <v>1</v>
      </c>
      <c r="G442" s="16" t="s">
        <v>18</v>
      </c>
      <c r="H442" s="16">
        <v>46</v>
      </c>
      <c r="I442" s="16">
        <v>46</v>
      </c>
      <c r="J442" s="22" t="s">
        <v>835</v>
      </c>
      <c r="K442" s="16">
        <v>28</v>
      </c>
      <c r="L442" s="16">
        <v>28</v>
      </c>
      <c r="M442" s="65" t="s">
        <v>1243</v>
      </c>
      <c r="N442" s="16">
        <v>27</v>
      </c>
      <c r="O442" s="16">
        <v>27</v>
      </c>
      <c r="P442" s="35" t="s">
        <v>2863</v>
      </c>
      <c r="Q442" s="16">
        <v>1</v>
      </c>
      <c r="R442" s="16">
        <v>1</v>
      </c>
      <c r="S442" s="119" t="s">
        <v>2863</v>
      </c>
      <c r="T442" s="57">
        <v>41</v>
      </c>
      <c r="U442" s="6">
        <v>41</v>
      </c>
      <c r="V442" s="162" t="s">
        <v>2863</v>
      </c>
      <c r="Z442" s="16">
        <f t="shared" si="214"/>
        <v>143</v>
      </c>
      <c r="AA442" s="16">
        <f t="shared" si="215"/>
        <v>143</v>
      </c>
      <c r="AB442" s="38">
        <f t="shared" si="216"/>
        <v>1</v>
      </c>
      <c r="AC442" s="38">
        <f t="shared" si="217"/>
        <v>1</v>
      </c>
    </row>
    <row r="443" spans="1:29" ht="15.75" hidden="1" customHeight="1" x14ac:dyDescent="0.25">
      <c r="A443" s="16">
        <v>440</v>
      </c>
      <c r="B443" s="31" t="s">
        <v>783</v>
      </c>
      <c r="C443" s="31" t="s">
        <v>81</v>
      </c>
      <c r="D443" s="31" t="s">
        <v>16</v>
      </c>
      <c r="E443" s="26" t="s">
        <v>82</v>
      </c>
      <c r="F443" s="16">
        <v>12</v>
      </c>
      <c r="G443" s="16" t="s">
        <v>83</v>
      </c>
      <c r="H443" s="16">
        <v>1</v>
      </c>
      <c r="I443" s="21">
        <v>1</v>
      </c>
      <c r="J443" s="22"/>
      <c r="K443" s="16">
        <v>1</v>
      </c>
      <c r="L443" s="19">
        <v>1</v>
      </c>
      <c r="M443" s="65" t="s">
        <v>2854</v>
      </c>
      <c r="N443" s="16">
        <v>1</v>
      </c>
      <c r="O443" s="21">
        <v>1</v>
      </c>
      <c r="P443" s="35" t="s">
        <v>2864</v>
      </c>
      <c r="Q443" s="16">
        <v>1</v>
      </c>
      <c r="R443" s="16">
        <v>1</v>
      </c>
      <c r="S443" s="119" t="s">
        <v>3226</v>
      </c>
      <c r="T443" s="57">
        <v>1</v>
      </c>
      <c r="U443" s="6">
        <v>1</v>
      </c>
      <c r="V443" s="162" t="s">
        <v>3530</v>
      </c>
      <c r="Z443" s="16">
        <f>H443+K443+N443+Q443+T443+W443</f>
        <v>5</v>
      </c>
      <c r="AA443" s="16">
        <f>I443+L443+O443+R443+U443+X443</f>
        <v>5</v>
      </c>
      <c r="AB443" s="335">
        <f>+Z443/AA443</f>
        <v>1</v>
      </c>
      <c r="AC443" s="335">
        <f>+Z443/F443</f>
        <v>0.41666666666666669</v>
      </c>
    </row>
    <row r="444" spans="1:29" ht="15.75" hidden="1" customHeight="1" x14ac:dyDescent="0.25">
      <c r="A444" s="16">
        <v>441</v>
      </c>
      <c r="B444" s="31" t="s">
        <v>783</v>
      </c>
      <c r="C444" s="31" t="s">
        <v>784</v>
      </c>
      <c r="D444" s="31" t="s">
        <v>16</v>
      </c>
      <c r="E444" s="26" t="s">
        <v>788</v>
      </c>
      <c r="F444" s="18">
        <v>1</v>
      </c>
      <c r="G444" s="16" t="s">
        <v>18</v>
      </c>
      <c r="H444" s="16">
        <v>1</v>
      </c>
      <c r="I444" s="16">
        <v>1</v>
      </c>
      <c r="J444" s="22" t="s">
        <v>789</v>
      </c>
      <c r="K444" s="16">
        <v>5</v>
      </c>
      <c r="L444" s="16">
        <v>5</v>
      </c>
      <c r="M444" s="65" t="s">
        <v>866</v>
      </c>
      <c r="N444" s="16">
        <v>3</v>
      </c>
      <c r="O444" s="16">
        <v>3</v>
      </c>
      <c r="P444" s="35" t="s">
        <v>2865</v>
      </c>
      <c r="Q444" s="16">
        <v>1</v>
      </c>
      <c r="R444" s="16">
        <v>1</v>
      </c>
      <c r="S444" s="119" t="s">
        <v>3227</v>
      </c>
      <c r="T444" s="57">
        <v>3</v>
      </c>
      <c r="U444" s="6">
        <v>1</v>
      </c>
      <c r="V444" s="163" t="s">
        <v>3531</v>
      </c>
      <c r="Z444" s="16">
        <f t="shared" ref="Z444:Z447" si="218">H444+K444+N444+Q444+T444+W444</f>
        <v>13</v>
      </c>
      <c r="AA444" s="16">
        <f t="shared" ref="AA444:AA447" si="219">I444+L444+O444+R444+U444+X444</f>
        <v>11</v>
      </c>
      <c r="AB444" s="336">
        <f t="shared" ref="AB444:AB445" si="220">Z444/AA444</f>
        <v>1.1818181818181819</v>
      </c>
      <c r="AC444" s="336">
        <f t="shared" ref="AC444:AC445" si="221">+AB444/F444</f>
        <v>1.1818181818181819</v>
      </c>
    </row>
    <row r="445" spans="1:29" ht="15.75" hidden="1" customHeight="1" x14ac:dyDescent="0.25">
      <c r="A445" s="16">
        <v>442</v>
      </c>
      <c r="B445" s="31" t="s">
        <v>783</v>
      </c>
      <c r="C445" s="31" t="s">
        <v>830</v>
      </c>
      <c r="D445" s="31" t="s">
        <v>16</v>
      </c>
      <c r="E445" s="17" t="s">
        <v>852</v>
      </c>
      <c r="F445" s="18">
        <v>1</v>
      </c>
      <c r="G445" s="16" t="s">
        <v>18</v>
      </c>
      <c r="H445" s="19">
        <v>0</v>
      </c>
      <c r="I445" s="21">
        <v>0</v>
      </c>
      <c r="J445" s="20" t="s">
        <v>26</v>
      </c>
      <c r="K445" s="19">
        <v>0</v>
      </c>
      <c r="L445" s="19">
        <v>0</v>
      </c>
      <c r="M445" s="80" t="s">
        <v>26</v>
      </c>
      <c r="N445" s="21">
        <v>0</v>
      </c>
      <c r="O445" s="21">
        <v>0</v>
      </c>
      <c r="P445" s="20" t="s">
        <v>26</v>
      </c>
      <c r="Q445" s="21">
        <v>0</v>
      </c>
      <c r="R445" s="21">
        <v>0</v>
      </c>
      <c r="S445" s="33" t="s">
        <v>26</v>
      </c>
      <c r="T445" s="57">
        <v>0</v>
      </c>
      <c r="U445" s="6">
        <v>0</v>
      </c>
      <c r="V445" s="105" t="s">
        <v>3519</v>
      </c>
      <c r="Z445" s="16">
        <f>H445+K445+N445</f>
        <v>0</v>
      </c>
      <c r="AA445" s="16">
        <f>I445+L445+O445</f>
        <v>0</v>
      </c>
      <c r="AB445" s="38" t="e">
        <f t="shared" si="220"/>
        <v>#DIV/0!</v>
      </c>
      <c r="AC445" s="38" t="e">
        <f t="shared" si="221"/>
        <v>#DIV/0!</v>
      </c>
    </row>
    <row r="446" spans="1:29" ht="15.75" hidden="1" customHeight="1" x14ac:dyDescent="0.25">
      <c r="A446" s="16">
        <v>443</v>
      </c>
      <c r="B446" s="31" t="s">
        <v>783</v>
      </c>
      <c r="C446" s="31" t="s">
        <v>825</v>
      </c>
      <c r="D446" s="31" t="s">
        <v>16</v>
      </c>
      <c r="E446" s="17" t="s">
        <v>827</v>
      </c>
      <c r="F446" s="16">
        <v>1</v>
      </c>
      <c r="G446" s="16" t="s">
        <v>828</v>
      </c>
      <c r="H446" s="19">
        <v>0</v>
      </c>
      <c r="I446" s="21">
        <v>0</v>
      </c>
      <c r="J446" s="20" t="s">
        <v>26</v>
      </c>
      <c r="K446" s="19">
        <v>0</v>
      </c>
      <c r="L446" s="19">
        <v>0</v>
      </c>
      <c r="M446" s="20" t="s">
        <v>26</v>
      </c>
      <c r="N446" s="21">
        <v>0</v>
      </c>
      <c r="O446" s="21">
        <v>0</v>
      </c>
      <c r="P446" s="20" t="s">
        <v>26</v>
      </c>
      <c r="Q446" s="21">
        <v>0</v>
      </c>
      <c r="R446" s="21">
        <v>0</v>
      </c>
      <c r="S446" s="33" t="s">
        <v>26</v>
      </c>
      <c r="T446" s="57">
        <v>0</v>
      </c>
      <c r="U446" s="6">
        <v>0</v>
      </c>
      <c r="V446" s="105" t="s">
        <v>3519</v>
      </c>
      <c r="Z446" s="16">
        <f>H446+K446+N446</f>
        <v>0</v>
      </c>
      <c r="AA446" s="16">
        <f>I446+L446+O446</f>
        <v>0</v>
      </c>
      <c r="AB446" s="42" t="e">
        <f t="shared" ref="AB446:AB448" si="222">+Z446/AA446</f>
        <v>#DIV/0!</v>
      </c>
      <c r="AC446" s="42">
        <f t="shared" ref="AC446:AC448" si="223">+Z446/F446</f>
        <v>0</v>
      </c>
    </row>
    <row r="447" spans="1:29" ht="15.75" hidden="1" customHeight="1" x14ac:dyDescent="0.25">
      <c r="A447" s="16">
        <v>444</v>
      </c>
      <c r="B447" s="31" t="s">
        <v>783</v>
      </c>
      <c r="C447" s="31" t="s">
        <v>801</v>
      </c>
      <c r="D447" s="31" t="s">
        <v>16</v>
      </c>
      <c r="E447" s="17" t="s">
        <v>809</v>
      </c>
      <c r="F447" s="16">
        <v>3</v>
      </c>
      <c r="G447" s="16" t="s">
        <v>810</v>
      </c>
      <c r="H447" s="19">
        <v>0</v>
      </c>
      <c r="I447" s="21">
        <v>0</v>
      </c>
      <c r="J447" s="20" t="s">
        <v>26</v>
      </c>
      <c r="K447" s="19">
        <v>0</v>
      </c>
      <c r="L447" s="19">
        <v>0</v>
      </c>
      <c r="M447" s="20" t="s">
        <v>26</v>
      </c>
      <c r="N447" s="21">
        <v>0</v>
      </c>
      <c r="O447" s="21">
        <v>0</v>
      </c>
      <c r="P447" s="20" t="s">
        <v>26</v>
      </c>
      <c r="Q447" s="16">
        <v>2</v>
      </c>
      <c r="R447" s="16">
        <v>1</v>
      </c>
      <c r="S447" s="119" t="s">
        <v>3229</v>
      </c>
      <c r="T447" s="57">
        <v>0</v>
      </c>
      <c r="U447" s="6">
        <v>0</v>
      </c>
      <c r="V447" s="105" t="s">
        <v>3519</v>
      </c>
      <c r="Z447" s="16">
        <f t="shared" si="218"/>
        <v>2</v>
      </c>
      <c r="AA447" s="16">
        <f t="shared" si="219"/>
        <v>1</v>
      </c>
      <c r="AB447" s="335">
        <f t="shared" si="222"/>
        <v>2</v>
      </c>
      <c r="AC447" s="335">
        <f t="shared" si="223"/>
        <v>0.66666666666666663</v>
      </c>
    </row>
    <row r="448" spans="1:29" ht="15.75" hidden="1" customHeight="1" x14ac:dyDescent="0.25">
      <c r="A448" s="16">
        <v>445</v>
      </c>
      <c r="B448" s="31" t="s">
        <v>783</v>
      </c>
      <c r="C448" s="31" t="s">
        <v>830</v>
      </c>
      <c r="D448" s="31" t="s">
        <v>16</v>
      </c>
      <c r="E448" s="17" t="s">
        <v>832</v>
      </c>
      <c r="F448" s="16">
        <v>3</v>
      </c>
      <c r="G448" s="16" t="s">
        <v>833</v>
      </c>
      <c r="H448" s="19">
        <v>0</v>
      </c>
      <c r="I448" s="21">
        <v>0</v>
      </c>
      <c r="J448" s="20" t="s">
        <v>26</v>
      </c>
      <c r="K448" s="19">
        <v>0</v>
      </c>
      <c r="L448" s="19">
        <v>0</v>
      </c>
      <c r="M448" s="20" t="s">
        <v>26</v>
      </c>
      <c r="N448" s="21">
        <v>0</v>
      </c>
      <c r="O448" s="21">
        <v>0</v>
      </c>
      <c r="P448" s="20" t="s">
        <v>26</v>
      </c>
      <c r="Q448" s="21">
        <v>0</v>
      </c>
      <c r="R448" s="21">
        <v>0</v>
      </c>
      <c r="S448" s="33" t="s">
        <v>26</v>
      </c>
      <c r="T448" s="57">
        <v>0</v>
      </c>
      <c r="U448" s="6">
        <v>0</v>
      </c>
      <c r="V448" s="105" t="s">
        <v>3519</v>
      </c>
      <c r="Z448" s="16">
        <f>H448+K448+N448</f>
        <v>0</v>
      </c>
      <c r="AA448" s="16">
        <f>I448+L448+O448</f>
        <v>0</v>
      </c>
      <c r="AB448" s="42" t="e">
        <f t="shared" si="222"/>
        <v>#DIV/0!</v>
      </c>
      <c r="AC448" s="42">
        <f t="shared" si="223"/>
        <v>0</v>
      </c>
    </row>
    <row r="449" spans="1:30" ht="15.75" hidden="1" customHeight="1" x14ac:dyDescent="0.25">
      <c r="A449" s="16">
        <v>446</v>
      </c>
      <c r="B449" s="31" t="s">
        <v>783</v>
      </c>
      <c r="C449" s="31" t="s">
        <v>784</v>
      </c>
      <c r="D449" s="31" t="s">
        <v>16</v>
      </c>
      <c r="E449" s="17" t="s">
        <v>785</v>
      </c>
      <c r="F449" s="18">
        <v>1</v>
      </c>
      <c r="G449" s="16" t="s">
        <v>18</v>
      </c>
      <c r="H449" s="19">
        <v>0</v>
      </c>
      <c r="I449" s="21">
        <v>0</v>
      </c>
      <c r="J449" s="20" t="s">
        <v>26</v>
      </c>
      <c r="K449" s="16">
        <v>0</v>
      </c>
      <c r="L449" s="16">
        <v>0</v>
      </c>
      <c r="M449" s="65"/>
      <c r="N449" s="16">
        <v>19</v>
      </c>
      <c r="O449" s="16">
        <v>19</v>
      </c>
      <c r="P449" s="35" t="s">
        <v>2866</v>
      </c>
      <c r="Q449" s="16" t="s">
        <v>3343</v>
      </c>
      <c r="R449" s="16" t="s">
        <v>3343</v>
      </c>
      <c r="S449" s="16" t="s">
        <v>3343</v>
      </c>
      <c r="T449" s="6" t="s">
        <v>3343</v>
      </c>
      <c r="U449" s="6" t="s">
        <v>3343</v>
      </c>
      <c r="V449" s="105" t="s">
        <v>3343</v>
      </c>
      <c r="Z449" s="92">
        <f>H449+K449+N449</f>
        <v>19</v>
      </c>
      <c r="AA449" s="92">
        <f>I449+L449+O449</f>
        <v>19</v>
      </c>
      <c r="AB449" s="116">
        <f>Z449/AA449</f>
        <v>1</v>
      </c>
      <c r="AC449" s="116">
        <f>+AB449/F449</f>
        <v>1</v>
      </c>
      <c r="AD449" s="92"/>
    </row>
    <row r="450" spans="1:30" ht="15.75" hidden="1" customHeight="1" x14ac:dyDescent="0.25">
      <c r="A450" s="173">
        <v>447</v>
      </c>
      <c r="B450" s="173" t="s">
        <v>783</v>
      </c>
      <c r="C450" s="173" t="s">
        <v>801</v>
      </c>
      <c r="D450" s="173" t="s">
        <v>16</v>
      </c>
      <c r="E450" s="383" t="s">
        <v>808</v>
      </c>
      <c r="F450" s="173">
        <v>20</v>
      </c>
      <c r="G450" s="173" t="s">
        <v>299</v>
      </c>
      <c r="H450" s="407">
        <v>0</v>
      </c>
      <c r="I450" s="173">
        <v>0</v>
      </c>
      <c r="J450" s="408" t="s">
        <v>26</v>
      </c>
      <c r="K450" s="173">
        <v>1</v>
      </c>
      <c r="L450" s="407">
        <v>3</v>
      </c>
      <c r="M450" s="409" t="s">
        <v>867</v>
      </c>
      <c r="N450" s="173">
        <v>0</v>
      </c>
      <c r="O450" s="173">
        <v>0</v>
      </c>
      <c r="P450" s="408" t="s">
        <v>26</v>
      </c>
      <c r="Q450" s="173">
        <v>3</v>
      </c>
      <c r="R450" s="173">
        <v>4</v>
      </c>
      <c r="S450" s="410" t="s">
        <v>3230</v>
      </c>
      <c r="T450" s="368">
        <v>0</v>
      </c>
      <c r="U450" s="366">
        <v>0</v>
      </c>
      <c r="V450" s="367" t="s">
        <v>3519</v>
      </c>
      <c r="W450" s="366"/>
      <c r="X450" s="366"/>
      <c r="Y450" s="366"/>
      <c r="Z450" s="173">
        <f t="shared" ref="Z450:Z451" si="224">H450+K450+N450+Q450+T450+W450</f>
        <v>4</v>
      </c>
      <c r="AA450" s="173">
        <f t="shared" ref="AA450:AA451" si="225">I450+L450+O450+R450+U450+X450</f>
        <v>7</v>
      </c>
      <c r="AB450" s="174">
        <f t="shared" ref="AB450:AB451" si="226">+Z450/AA450</f>
        <v>0.5714285714285714</v>
      </c>
      <c r="AC450" s="174">
        <f t="shared" ref="AC450:AC451" si="227">+Z450/F450</f>
        <v>0.2</v>
      </c>
      <c r="AD450" s="173"/>
    </row>
    <row r="451" spans="1:30" ht="15.75" hidden="1" customHeight="1" x14ac:dyDescent="0.25">
      <c r="A451" s="173">
        <v>448</v>
      </c>
      <c r="B451" s="173" t="s">
        <v>783</v>
      </c>
      <c r="C451" s="173" t="s">
        <v>801</v>
      </c>
      <c r="D451" s="173" t="s">
        <v>16</v>
      </c>
      <c r="E451" s="383" t="s">
        <v>806</v>
      </c>
      <c r="F451" s="173">
        <v>15</v>
      </c>
      <c r="G451" s="173" t="s">
        <v>807</v>
      </c>
      <c r="H451" s="407">
        <v>0</v>
      </c>
      <c r="I451" s="173">
        <v>0</v>
      </c>
      <c r="J451" s="408" t="s">
        <v>26</v>
      </c>
      <c r="K451" s="173">
        <v>2</v>
      </c>
      <c r="L451" s="407">
        <v>2</v>
      </c>
      <c r="M451" s="409" t="s">
        <v>868</v>
      </c>
      <c r="N451" s="173">
        <v>0</v>
      </c>
      <c r="O451" s="173">
        <v>0</v>
      </c>
      <c r="P451" s="408" t="s">
        <v>26</v>
      </c>
      <c r="Q451" s="173">
        <v>4</v>
      </c>
      <c r="R451" s="173">
        <v>3</v>
      </c>
      <c r="S451" s="410" t="s">
        <v>3231</v>
      </c>
      <c r="T451" s="368">
        <v>0</v>
      </c>
      <c r="U451" s="366">
        <v>0</v>
      </c>
      <c r="V451" s="367" t="s">
        <v>3519</v>
      </c>
      <c r="W451" s="366"/>
      <c r="X451" s="366"/>
      <c r="Y451" s="366"/>
      <c r="Z451" s="173">
        <f t="shared" si="224"/>
        <v>6</v>
      </c>
      <c r="AA451" s="173">
        <f t="shared" si="225"/>
        <v>5</v>
      </c>
      <c r="AB451" s="174">
        <f t="shared" si="226"/>
        <v>1.2</v>
      </c>
      <c r="AC451" s="174">
        <f t="shared" si="227"/>
        <v>0.4</v>
      </c>
      <c r="AD451" s="173"/>
    </row>
    <row r="452" spans="1:30" ht="15.75" hidden="1" customHeight="1" x14ac:dyDescent="0.25">
      <c r="A452" s="16">
        <v>449</v>
      </c>
      <c r="B452" s="31" t="s">
        <v>783</v>
      </c>
      <c r="C452" s="31" t="s">
        <v>811</v>
      </c>
      <c r="D452" s="31" t="s">
        <v>16</v>
      </c>
      <c r="E452" s="17" t="s">
        <v>814</v>
      </c>
      <c r="F452" s="16">
        <v>200</v>
      </c>
      <c r="G452" s="16" t="s">
        <v>815</v>
      </c>
      <c r="H452" s="16">
        <v>0</v>
      </c>
      <c r="I452" s="16">
        <v>0</v>
      </c>
      <c r="J452" s="22"/>
      <c r="K452" s="31">
        <v>0</v>
      </c>
      <c r="L452" s="31">
        <v>0</v>
      </c>
      <c r="M452" s="65"/>
      <c r="N452" s="16">
        <v>191</v>
      </c>
      <c r="O452" s="21">
        <v>200</v>
      </c>
      <c r="P452" s="35" t="s">
        <v>2867</v>
      </c>
      <c r="Q452" s="21">
        <v>0</v>
      </c>
      <c r="R452" s="21">
        <v>0</v>
      </c>
      <c r="S452" s="33" t="s">
        <v>26</v>
      </c>
      <c r="T452" s="57">
        <v>0</v>
      </c>
      <c r="U452" s="6">
        <v>0</v>
      </c>
      <c r="V452" s="105" t="s">
        <v>3519</v>
      </c>
      <c r="Z452" s="31">
        <f>H452+K452+N452</f>
        <v>191</v>
      </c>
      <c r="AA452" s="31">
        <f>I452+L452+O452</f>
        <v>200</v>
      </c>
      <c r="AB452" s="54">
        <f>+Z452/AA452</f>
        <v>0.95499999999999996</v>
      </c>
      <c r="AC452" s="54">
        <f>+Z452/F452</f>
        <v>0.95499999999999996</v>
      </c>
      <c r="AD452" s="31"/>
    </row>
    <row r="453" spans="1:30" ht="15.75" hidden="1" customHeight="1" x14ac:dyDescent="0.25">
      <c r="A453" s="16">
        <v>450</v>
      </c>
      <c r="B453" s="31" t="s">
        <v>783</v>
      </c>
      <c r="C453" s="31" t="s">
        <v>830</v>
      </c>
      <c r="D453" s="31" t="s">
        <v>16</v>
      </c>
      <c r="E453" s="357" t="s">
        <v>3821</v>
      </c>
      <c r="F453" s="39">
        <v>0.56999999999999995</v>
      </c>
      <c r="G453" s="36" t="s">
        <v>18</v>
      </c>
      <c r="H453" s="19">
        <v>0</v>
      </c>
      <c r="I453" s="21">
        <v>0</v>
      </c>
      <c r="J453" s="20" t="s">
        <v>26</v>
      </c>
      <c r="K453" s="19">
        <v>0</v>
      </c>
      <c r="L453" s="19">
        <v>0</v>
      </c>
      <c r="M453" s="20" t="s">
        <v>26</v>
      </c>
      <c r="N453" s="16">
        <v>5</v>
      </c>
      <c r="O453" s="31"/>
      <c r="P453" s="35" t="s">
        <v>2868</v>
      </c>
      <c r="Q453" s="16">
        <v>19</v>
      </c>
      <c r="R453" s="16">
        <v>10</v>
      </c>
      <c r="S453" s="119" t="s">
        <v>2868</v>
      </c>
      <c r="T453" s="57">
        <v>0</v>
      </c>
      <c r="U453" s="6">
        <v>0</v>
      </c>
      <c r="V453" s="105" t="s">
        <v>3519</v>
      </c>
      <c r="Z453" s="93"/>
      <c r="AA453" s="93"/>
      <c r="AB453" s="93"/>
      <c r="AC453" s="93"/>
      <c r="AD453" s="93"/>
    </row>
    <row r="454" spans="1:30" ht="15.75" hidden="1" customHeight="1" x14ac:dyDescent="0.25">
      <c r="A454" s="16">
        <v>451</v>
      </c>
      <c r="B454" s="31" t="s">
        <v>783</v>
      </c>
      <c r="C454" s="31" t="s">
        <v>817</v>
      </c>
      <c r="D454" s="31" t="s">
        <v>16</v>
      </c>
      <c r="E454" s="17" t="s">
        <v>819</v>
      </c>
      <c r="F454" s="16">
        <v>1</v>
      </c>
      <c r="G454" s="16" t="s">
        <v>820</v>
      </c>
      <c r="H454" s="19">
        <v>0</v>
      </c>
      <c r="I454" s="21">
        <v>0</v>
      </c>
      <c r="J454" s="20" t="s">
        <v>26</v>
      </c>
      <c r="K454" s="19">
        <v>0</v>
      </c>
      <c r="L454" s="19">
        <v>0</v>
      </c>
      <c r="M454" s="20" t="s">
        <v>26</v>
      </c>
      <c r="N454" s="21">
        <v>0</v>
      </c>
      <c r="O454" s="21">
        <v>0</v>
      </c>
      <c r="P454" s="20" t="s">
        <v>26</v>
      </c>
      <c r="Q454" s="21">
        <v>0</v>
      </c>
      <c r="R454" s="21">
        <v>0</v>
      </c>
      <c r="S454" s="33" t="s">
        <v>26</v>
      </c>
      <c r="T454" s="57">
        <v>0</v>
      </c>
      <c r="U454" s="6">
        <v>0</v>
      </c>
      <c r="V454" s="105" t="s">
        <v>3519</v>
      </c>
      <c r="Z454" s="16">
        <f>H454+K454+N454</f>
        <v>0</v>
      </c>
      <c r="AA454" s="16">
        <f>I454+L454+O454</f>
        <v>0</v>
      </c>
      <c r="AB454" s="42" t="e">
        <f t="shared" ref="AB454:AB455" si="228">+Z454/AA454</f>
        <v>#DIV/0!</v>
      </c>
      <c r="AC454" s="42">
        <f t="shared" ref="AC454:AC455" si="229">+Z454/F454</f>
        <v>0</v>
      </c>
    </row>
    <row r="455" spans="1:30" ht="15.75" hidden="1" customHeight="1" x14ac:dyDescent="0.25">
      <c r="A455" s="16">
        <v>452</v>
      </c>
      <c r="B455" s="31" t="s">
        <v>783</v>
      </c>
      <c r="C455" s="31" t="s">
        <v>792</v>
      </c>
      <c r="D455" s="31" t="s">
        <v>16</v>
      </c>
      <c r="E455" s="26" t="s">
        <v>795</v>
      </c>
      <c r="F455" s="31">
        <v>30</v>
      </c>
      <c r="G455" s="16" t="s">
        <v>103</v>
      </c>
      <c r="H455" s="16">
        <v>6</v>
      </c>
      <c r="I455" s="21">
        <v>1</v>
      </c>
      <c r="J455" s="22" t="s">
        <v>796</v>
      </c>
      <c r="K455" s="16">
        <v>2</v>
      </c>
      <c r="L455" s="19">
        <v>3</v>
      </c>
      <c r="M455" s="65" t="s">
        <v>869</v>
      </c>
      <c r="N455" s="16">
        <v>11</v>
      </c>
      <c r="O455" s="21">
        <v>3</v>
      </c>
      <c r="P455" s="35" t="s">
        <v>2869</v>
      </c>
      <c r="Q455" s="16">
        <v>0</v>
      </c>
      <c r="R455" s="16">
        <v>2</v>
      </c>
      <c r="S455" s="159"/>
      <c r="T455" s="57">
        <v>0</v>
      </c>
      <c r="U455" s="6">
        <v>4</v>
      </c>
      <c r="V455" s="152"/>
      <c r="Z455" s="16">
        <f t="shared" ref="Z455" si="230">H455+K455+N455+Q455+T455+W455</f>
        <v>19</v>
      </c>
      <c r="AA455" s="16">
        <f t="shared" ref="AA455" si="231">I455+L455+O455+R455+U455+X455</f>
        <v>13</v>
      </c>
      <c r="AB455" s="335">
        <f t="shared" si="228"/>
        <v>1.4615384615384615</v>
      </c>
      <c r="AC455" s="335">
        <f t="shared" si="229"/>
        <v>0.6333333333333333</v>
      </c>
    </row>
    <row r="456" spans="1:30" ht="15.75" hidden="1" customHeight="1" x14ac:dyDescent="0.25">
      <c r="A456" s="16">
        <v>453</v>
      </c>
      <c r="B456" s="31" t="s">
        <v>783</v>
      </c>
      <c r="C456" s="31" t="s">
        <v>830</v>
      </c>
      <c r="D456" s="31" t="s">
        <v>16</v>
      </c>
      <c r="E456" s="26" t="s">
        <v>850</v>
      </c>
      <c r="F456" s="18">
        <v>1</v>
      </c>
      <c r="G456" s="16" t="s">
        <v>18</v>
      </c>
      <c r="H456" s="16">
        <v>9</v>
      </c>
      <c r="I456" s="16">
        <v>9</v>
      </c>
      <c r="J456" s="22" t="s">
        <v>851</v>
      </c>
      <c r="K456" s="16">
        <v>64</v>
      </c>
      <c r="L456" s="16">
        <v>64</v>
      </c>
      <c r="M456" s="65" t="s">
        <v>1244</v>
      </c>
      <c r="N456" s="16">
        <v>38</v>
      </c>
      <c r="O456" s="16">
        <v>38</v>
      </c>
      <c r="P456" s="35" t="s">
        <v>2870</v>
      </c>
      <c r="Q456" s="16">
        <v>89</v>
      </c>
      <c r="R456" s="16">
        <v>89</v>
      </c>
      <c r="S456" s="119" t="s">
        <v>2870</v>
      </c>
      <c r="T456" s="57">
        <v>211</v>
      </c>
      <c r="U456" s="6">
        <v>211</v>
      </c>
      <c r="V456" s="162" t="s">
        <v>2870</v>
      </c>
      <c r="Z456" s="16">
        <f t="shared" ref="Z456:AA458" si="232">H456+K456+N456+Q456+T456+W456</f>
        <v>411</v>
      </c>
      <c r="AA456" s="16">
        <f t="shared" si="232"/>
        <v>411</v>
      </c>
      <c r="AB456" s="38">
        <f>Z456/AA456</f>
        <v>1</v>
      </c>
      <c r="AC456" s="38">
        <f>+AB456/F456</f>
        <v>1</v>
      </c>
    </row>
    <row r="457" spans="1:30" ht="15.75" hidden="1" customHeight="1" x14ac:dyDescent="0.25">
      <c r="A457" s="16">
        <v>454</v>
      </c>
      <c r="B457" s="31" t="s">
        <v>783</v>
      </c>
      <c r="C457" s="31" t="s">
        <v>811</v>
      </c>
      <c r="D457" s="31" t="s">
        <v>16</v>
      </c>
      <c r="E457" s="26" t="s">
        <v>812</v>
      </c>
      <c r="F457" s="16">
        <v>145</v>
      </c>
      <c r="G457" s="16" t="s">
        <v>103</v>
      </c>
      <c r="H457" s="36">
        <v>9</v>
      </c>
      <c r="I457" s="21">
        <v>6</v>
      </c>
      <c r="J457" s="22" t="s">
        <v>813</v>
      </c>
      <c r="K457" s="16">
        <v>12</v>
      </c>
      <c r="L457" s="19">
        <v>12</v>
      </c>
      <c r="M457" s="65" t="s">
        <v>2855</v>
      </c>
      <c r="N457" s="16">
        <v>9</v>
      </c>
      <c r="O457" s="21">
        <v>13</v>
      </c>
      <c r="P457" s="35" t="s">
        <v>2871</v>
      </c>
      <c r="Q457" s="16">
        <v>9</v>
      </c>
      <c r="R457" s="16">
        <v>12</v>
      </c>
      <c r="S457" s="119" t="s">
        <v>3232</v>
      </c>
      <c r="T457" s="57">
        <v>16</v>
      </c>
      <c r="U457" s="6">
        <v>20</v>
      </c>
      <c r="V457" s="162" t="s">
        <v>3532</v>
      </c>
      <c r="Z457" s="16">
        <f t="shared" si="232"/>
        <v>55</v>
      </c>
      <c r="AA457" s="16">
        <f t="shared" si="232"/>
        <v>63</v>
      </c>
      <c r="AB457" s="42">
        <f>+Z457/AA457</f>
        <v>0.87301587301587302</v>
      </c>
      <c r="AC457" s="42">
        <f>+Z457/F457</f>
        <v>0.37931034482758619</v>
      </c>
    </row>
    <row r="458" spans="1:30" ht="15.75" hidden="1" customHeight="1" x14ac:dyDescent="0.25">
      <c r="A458" s="16">
        <v>455</v>
      </c>
      <c r="B458" s="31" t="s">
        <v>783</v>
      </c>
      <c r="C458" s="31" t="s">
        <v>784</v>
      </c>
      <c r="D458" s="31" t="s">
        <v>16</v>
      </c>
      <c r="E458" s="26" t="s">
        <v>790</v>
      </c>
      <c r="F458" s="18">
        <v>1</v>
      </c>
      <c r="G458" s="16" t="s">
        <v>18</v>
      </c>
      <c r="H458" s="16">
        <v>1</v>
      </c>
      <c r="I458" s="16">
        <v>1</v>
      </c>
      <c r="J458" s="22" t="s">
        <v>791</v>
      </c>
      <c r="K458" s="16">
        <v>1</v>
      </c>
      <c r="L458" s="16">
        <v>1</v>
      </c>
      <c r="M458" s="65" t="s">
        <v>870</v>
      </c>
      <c r="N458" s="16">
        <v>1</v>
      </c>
      <c r="O458" s="16">
        <v>1</v>
      </c>
      <c r="P458" s="35" t="s">
        <v>2872</v>
      </c>
      <c r="Q458" s="16">
        <v>1</v>
      </c>
      <c r="R458" s="16">
        <v>1</v>
      </c>
      <c r="S458" s="119" t="s">
        <v>2872</v>
      </c>
      <c r="T458" s="57">
        <v>1</v>
      </c>
      <c r="U458" s="6">
        <v>1</v>
      </c>
      <c r="V458" s="162" t="s">
        <v>2872</v>
      </c>
      <c r="Z458" s="16">
        <f t="shared" si="232"/>
        <v>5</v>
      </c>
      <c r="AA458" s="16">
        <f t="shared" si="232"/>
        <v>5</v>
      </c>
      <c r="AB458" s="38">
        <f>Z458/AA458</f>
        <v>1</v>
      </c>
      <c r="AC458" s="38">
        <f>+AB458/F458</f>
        <v>1</v>
      </c>
    </row>
    <row r="459" spans="1:30" ht="15.75" hidden="1" customHeight="1" x14ac:dyDescent="0.25">
      <c r="A459" s="16">
        <v>456</v>
      </c>
      <c r="B459" s="31" t="s">
        <v>783</v>
      </c>
      <c r="C459" s="31" t="s">
        <v>817</v>
      </c>
      <c r="D459" s="31" t="s">
        <v>16</v>
      </c>
      <c r="E459" s="17" t="s">
        <v>822</v>
      </c>
      <c r="F459" s="36">
        <v>3</v>
      </c>
      <c r="G459" s="16" t="s">
        <v>71</v>
      </c>
      <c r="H459" s="19">
        <v>0</v>
      </c>
      <c r="I459" s="21">
        <v>0</v>
      </c>
      <c r="J459" s="20" t="s">
        <v>26</v>
      </c>
      <c r="K459" s="19">
        <v>0</v>
      </c>
      <c r="L459" s="19">
        <v>0</v>
      </c>
      <c r="M459" s="20" t="s">
        <v>26</v>
      </c>
      <c r="N459" s="16">
        <v>0</v>
      </c>
      <c r="O459" s="21">
        <v>1</v>
      </c>
      <c r="P459" s="35" t="s">
        <v>2873</v>
      </c>
      <c r="Q459" s="16">
        <v>1</v>
      </c>
      <c r="R459" s="16">
        <v>1</v>
      </c>
      <c r="S459" s="119" t="s">
        <v>3233</v>
      </c>
      <c r="T459" s="57">
        <v>0</v>
      </c>
      <c r="U459" s="6">
        <v>1</v>
      </c>
      <c r="V459" s="105" t="s">
        <v>3533</v>
      </c>
      <c r="Z459" s="16">
        <f t="shared" ref="Z459:Z460" si="233">H459+K459+N459+Q459+T459+W459</f>
        <v>1</v>
      </c>
      <c r="AA459" s="16">
        <f t="shared" ref="AA459:AA460" si="234">I459+L459+O459+R459+U459+X459</f>
        <v>3</v>
      </c>
      <c r="AB459" s="42">
        <f t="shared" ref="AB459:AB460" si="235">+Z459/AA459</f>
        <v>0.33333333333333331</v>
      </c>
      <c r="AC459" s="42">
        <f t="shared" ref="AC459:AC460" si="236">+Z459/F459</f>
        <v>0.33333333333333331</v>
      </c>
    </row>
    <row r="460" spans="1:30" ht="15.75" hidden="1" customHeight="1" x14ac:dyDescent="0.25">
      <c r="A460" s="16">
        <v>457</v>
      </c>
      <c r="B460" s="31" t="s">
        <v>783</v>
      </c>
      <c r="C460" s="31" t="s">
        <v>81</v>
      </c>
      <c r="D460" s="31" t="s">
        <v>16</v>
      </c>
      <c r="E460" s="17" t="s">
        <v>860</v>
      </c>
      <c r="F460" s="16">
        <v>1</v>
      </c>
      <c r="G460" s="16" t="s">
        <v>90</v>
      </c>
      <c r="H460" s="19">
        <v>0</v>
      </c>
      <c r="I460" s="21">
        <v>0</v>
      </c>
      <c r="J460" s="20" t="s">
        <v>26</v>
      </c>
      <c r="K460" s="19">
        <v>0</v>
      </c>
      <c r="L460" s="19">
        <v>0</v>
      </c>
      <c r="M460" s="20" t="s">
        <v>26</v>
      </c>
      <c r="N460" s="21">
        <v>0</v>
      </c>
      <c r="O460" s="21">
        <v>0</v>
      </c>
      <c r="P460" s="20" t="s">
        <v>26</v>
      </c>
      <c r="Q460" s="16">
        <v>0</v>
      </c>
      <c r="R460" s="16">
        <v>1</v>
      </c>
      <c r="S460" s="159"/>
      <c r="T460" s="103">
        <v>0</v>
      </c>
      <c r="U460" s="101">
        <v>0</v>
      </c>
      <c r="V460" s="113" t="s">
        <v>26</v>
      </c>
      <c r="Z460" s="16">
        <f t="shared" si="233"/>
        <v>0</v>
      </c>
      <c r="AA460" s="16">
        <f t="shared" si="234"/>
        <v>1</v>
      </c>
      <c r="AB460" s="42">
        <f t="shared" si="235"/>
        <v>0</v>
      </c>
      <c r="AC460" s="42">
        <f t="shared" si="236"/>
        <v>0</v>
      </c>
    </row>
    <row r="461" spans="1:30" ht="15.75" hidden="1" customHeight="1" x14ac:dyDescent="0.25">
      <c r="A461" s="16">
        <v>458</v>
      </c>
      <c r="B461" s="31" t="s">
        <v>783</v>
      </c>
      <c r="C461" s="31" t="s">
        <v>830</v>
      </c>
      <c r="D461" s="31" t="s">
        <v>16</v>
      </c>
      <c r="E461" s="26" t="s">
        <v>836</v>
      </c>
      <c r="F461" s="18">
        <v>1</v>
      </c>
      <c r="G461" s="16" t="s">
        <v>18</v>
      </c>
      <c r="H461" s="16">
        <v>15</v>
      </c>
      <c r="I461" s="16">
        <v>15</v>
      </c>
      <c r="J461" s="22" t="s">
        <v>837</v>
      </c>
      <c r="K461" s="16">
        <v>94</v>
      </c>
      <c r="L461" s="16">
        <v>94</v>
      </c>
      <c r="M461" s="65" t="s">
        <v>1245</v>
      </c>
      <c r="N461" s="16">
        <v>98</v>
      </c>
      <c r="O461" s="16">
        <v>98</v>
      </c>
      <c r="P461" s="35" t="s">
        <v>2874</v>
      </c>
      <c r="Q461" s="16">
        <v>358</v>
      </c>
      <c r="R461" s="16">
        <v>358</v>
      </c>
      <c r="S461" s="119" t="s">
        <v>2874</v>
      </c>
      <c r="T461" s="57">
        <v>56</v>
      </c>
      <c r="U461" s="6">
        <v>56</v>
      </c>
      <c r="V461" s="162" t="s">
        <v>2874</v>
      </c>
      <c r="Z461" s="16">
        <f>H461+K461+N461+Q461+T461+W461</f>
        <v>621</v>
      </c>
      <c r="AA461" s="16">
        <f>I461+L461+O461+R461+U461+X461</f>
        <v>621</v>
      </c>
      <c r="AB461" s="38">
        <f>Z461/AA461</f>
        <v>1</v>
      </c>
      <c r="AC461" s="38">
        <f>+AB461/F461</f>
        <v>1</v>
      </c>
    </row>
    <row r="462" spans="1:30" ht="15.75" hidden="1" customHeight="1" x14ac:dyDescent="0.25">
      <c r="A462" s="16">
        <v>459</v>
      </c>
      <c r="B462" s="31" t="s">
        <v>783</v>
      </c>
      <c r="C462" s="31" t="s">
        <v>825</v>
      </c>
      <c r="D462" s="31" t="s">
        <v>16</v>
      </c>
      <c r="E462" s="17" t="s">
        <v>829</v>
      </c>
      <c r="F462" s="36">
        <v>3</v>
      </c>
      <c r="G462" s="16" t="s">
        <v>310</v>
      </c>
      <c r="H462" s="19">
        <v>0</v>
      </c>
      <c r="I462" s="21">
        <v>0</v>
      </c>
      <c r="J462" s="20" t="s">
        <v>26</v>
      </c>
      <c r="K462" s="21">
        <v>0</v>
      </c>
      <c r="L462" s="21">
        <v>0</v>
      </c>
      <c r="M462" s="20" t="s">
        <v>26</v>
      </c>
      <c r="N462" s="16">
        <v>1</v>
      </c>
      <c r="O462" s="21">
        <v>1</v>
      </c>
      <c r="P462" s="35" t="s">
        <v>2875</v>
      </c>
      <c r="Q462" s="21">
        <v>0</v>
      </c>
      <c r="R462" s="21">
        <v>0</v>
      </c>
      <c r="S462" s="33" t="s">
        <v>26</v>
      </c>
      <c r="T462" s="57">
        <v>1</v>
      </c>
      <c r="U462" s="6">
        <v>1</v>
      </c>
      <c r="V462" s="162" t="s">
        <v>3534</v>
      </c>
      <c r="Z462" s="16">
        <f>H462+K462+N462+T462</f>
        <v>2</v>
      </c>
      <c r="AA462" s="16">
        <f>I462+L462+O462+R462+U462+X462</f>
        <v>2</v>
      </c>
      <c r="AB462" s="335">
        <f t="shared" ref="AB462:AB463" si="237">+Z462/AA462</f>
        <v>1</v>
      </c>
      <c r="AC462" s="335">
        <f t="shared" ref="AC462:AC463" si="238">+Z462/F462</f>
        <v>0.66666666666666663</v>
      </c>
    </row>
    <row r="463" spans="1:30" ht="15.75" hidden="1" customHeight="1" x14ac:dyDescent="0.25">
      <c r="A463" s="16">
        <v>460</v>
      </c>
      <c r="B463" s="31" t="s">
        <v>783</v>
      </c>
      <c r="C463" s="31" t="s">
        <v>817</v>
      </c>
      <c r="D463" s="31" t="s">
        <v>16</v>
      </c>
      <c r="E463" s="26" t="s">
        <v>818</v>
      </c>
      <c r="F463" s="36">
        <v>16</v>
      </c>
      <c r="G463" s="16" t="s">
        <v>310</v>
      </c>
      <c r="H463" s="19">
        <v>0</v>
      </c>
      <c r="I463" s="21">
        <v>0</v>
      </c>
      <c r="J463" s="20" t="s">
        <v>26</v>
      </c>
      <c r="K463" s="21">
        <v>2</v>
      </c>
      <c r="L463" s="21">
        <v>2</v>
      </c>
      <c r="M463" s="20" t="s">
        <v>417</v>
      </c>
      <c r="N463" s="44">
        <v>2</v>
      </c>
      <c r="O463" s="21">
        <v>2</v>
      </c>
      <c r="P463" s="35" t="s">
        <v>2876</v>
      </c>
      <c r="Q463" s="21">
        <v>0</v>
      </c>
      <c r="R463" s="21">
        <v>0</v>
      </c>
      <c r="S463" s="33" t="s">
        <v>26</v>
      </c>
      <c r="T463" s="57">
        <v>3</v>
      </c>
      <c r="U463" s="6">
        <v>3</v>
      </c>
      <c r="V463" s="162" t="s">
        <v>3535</v>
      </c>
      <c r="Z463" s="16">
        <f>H463+K463+N463+T463</f>
        <v>7</v>
      </c>
      <c r="AA463" s="16">
        <f>I463+L463+O463+R463+U463+X463</f>
        <v>7</v>
      </c>
      <c r="AB463" s="335">
        <f t="shared" si="237"/>
        <v>1</v>
      </c>
      <c r="AC463" s="335">
        <f t="shared" si="238"/>
        <v>0.4375</v>
      </c>
    </row>
    <row r="464" spans="1:30" ht="15.75" hidden="1" customHeight="1" x14ac:dyDescent="0.25">
      <c r="A464" s="16">
        <v>461</v>
      </c>
      <c r="B464" s="31" t="s">
        <v>783</v>
      </c>
      <c r="C464" s="31" t="s">
        <v>811</v>
      </c>
      <c r="D464" s="31" t="s">
        <v>16</v>
      </c>
      <c r="E464" s="17" t="s">
        <v>816</v>
      </c>
      <c r="F464" s="16">
        <v>18</v>
      </c>
      <c r="G464" s="16" t="s">
        <v>103</v>
      </c>
      <c r="H464" s="16">
        <v>0</v>
      </c>
      <c r="I464" s="16">
        <v>0</v>
      </c>
      <c r="J464" s="22"/>
      <c r="K464" s="16">
        <v>2</v>
      </c>
      <c r="L464" s="21">
        <v>3</v>
      </c>
      <c r="M464" s="65" t="s">
        <v>871</v>
      </c>
      <c r="N464" s="16">
        <v>2</v>
      </c>
      <c r="O464" s="21">
        <v>1</v>
      </c>
      <c r="P464" s="35" t="s">
        <v>2877</v>
      </c>
      <c r="Q464" s="16">
        <v>0</v>
      </c>
      <c r="R464" s="16">
        <v>1</v>
      </c>
      <c r="S464" s="159"/>
      <c r="T464" s="109">
        <v>7</v>
      </c>
      <c r="U464" s="110">
        <v>7</v>
      </c>
      <c r="V464" s="162" t="s">
        <v>3536</v>
      </c>
      <c r="Z464" s="16">
        <f t="shared" ref="Z464" si="239">H464+K464+N464+Q464+T464+W464</f>
        <v>11</v>
      </c>
      <c r="AA464" s="16">
        <f t="shared" ref="AA464" si="240">I464+L464+O464+R464+U464+X464</f>
        <v>12</v>
      </c>
      <c r="AB464" s="42">
        <f>+Z464/AA464</f>
        <v>0.91666666666666663</v>
      </c>
      <c r="AC464" s="42">
        <f>+Z464/F464</f>
        <v>0.61111111111111116</v>
      </c>
      <c r="AD464" s="31"/>
    </row>
    <row r="465" spans="1:29" ht="15.75" hidden="1" customHeight="1" x14ac:dyDescent="0.25">
      <c r="A465" s="16">
        <v>462</v>
      </c>
      <c r="B465" s="31" t="s">
        <v>783</v>
      </c>
      <c r="C465" s="31" t="s">
        <v>801</v>
      </c>
      <c r="D465" s="31" t="s">
        <v>16</v>
      </c>
      <c r="E465" s="17" t="s">
        <v>803</v>
      </c>
      <c r="F465" s="16">
        <v>1</v>
      </c>
      <c r="G465" s="16" t="s">
        <v>804</v>
      </c>
      <c r="H465" s="19">
        <v>0</v>
      </c>
      <c r="I465" s="21">
        <v>0</v>
      </c>
      <c r="J465" s="20" t="s">
        <v>26</v>
      </c>
      <c r="K465" s="21">
        <v>0</v>
      </c>
      <c r="L465" s="21">
        <v>0</v>
      </c>
      <c r="M465" s="20" t="s">
        <v>26</v>
      </c>
      <c r="N465" s="21">
        <v>0</v>
      </c>
      <c r="O465" s="21">
        <v>0</v>
      </c>
      <c r="P465" s="20" t="s">
        <v>26</v>
      </c>
      <c r="Q465" s="21">
        <v>0</v>
      </c>
      <c r="R465" s="21">
        <v>0</v>
      </c>
      <c r="S465" s="33" t="s">
        <v>26</v>
      </c>
      <c r="T465" s="57">
        <v>0</v>
      </c>
      <c r="U465" s="6">
        <v>0</v>
      </c>
      <c r="V465" s="162" t="s">
        <v>3519</v>
      </c>
      <c r="Z465" s="16">
        <f>H465+K465+N465</f>
        <v>0</v>
      </c>
      <c r="AA465" s="16">
        <f>I465+L465+O465</f>
        <v>0</v>
      </c>
      <c r="AB465" s="42" t="e">
        <f>+Z465/AA465</f>
        <v>#DIV/0!</v>
      </c>
      <c r="AC465" s="42">
        <f>+Z465/F465</f>
        <v>0</v>
      </c>
    </row>
    <row r="466" spans="1:29" ht="15.75" hidden="1" customHeight="1" x14ac:dyDescent="0.25">
      <c r="A466" s="16">
        <v>463</v>
      </c>
      <c r="B466" s="31" t="s">
        <v>783</v>
      </c>
      <c r="C466" s="31" t="s">
        <v>830</v>
      </c>
      <c r="D466" s="31" t="s">
        <v>16</v>
      </c>
      <c r="E466" s="26" t="s">
        <v>842</v>
      </c>
      <c r="F466" s="18">
        <v>1</v>
      </c>
      <c r="G466" s="16" t="s">
        <v>18</v>
      </c>
      <c r="H466" s="16">
        <v>12</v>
      </c>
      <c r="I466" s="16">
        <v>12</v>
      </c>
      <c r="J466" s="22" t="s">
        <v>843</v>
      </c>
      <c r="K466" s="16">
        <v>27</v>
      </c>
      <c r="L466" s="16">
        <v>27</v>
      </c>
      <c r="M466" s="65" t="s">
        <v>1246</v>
      </c>
      <c r="N466" s="16">
        <v>6</v>
      </c>
      <c r="O466" s="16">
        <v>6</v>
      </c>
      <c r="P466" s="35" t="s">
        <v>2878</v>
      </c>
      <c r="Q466" s="16">
        <v>3</v>
      </c>
      <c r="R466" s="16">
        <v>3</v>
      </c>
      <c r="S466" s="119" t="s">
        <v>2878</v>
      </c>
      <c r="T466" s="57">
        <v>3</v>
      </c>
      <c r="U466" s="6">
        <v>3</v>
      </c>
      <c r="V466" s="162" t="s">
        <v>2878</v>
      </c>
      <c r="Z466" s="16">
        <f t="shared" ref="Z466:Z473" si="241">H466+K466+N466+Q466+T466+W466</f>
        <v>51</v>
      </c>
      <c r="AA466" s="16">
        <f t="shared" ref="AA466:AA474" si="242">I466+L466+O466+R466+U466+X466</f>
        <v>51</v>
      </c>
      <c r="AB466" s="38">
        <f t="shared" ref="AB466:AB470" si="243">Z466/AA466</f>
        <v>1</v>
      </c>
      <c r="AC466" s="38">
        <f t="shared" ref="AC466:AC470" si="244">+AB466/F466</f>
        <v>1</v>
      </c>
    </row>
    <row r="467" spans="1:29" ht="15.75" hidden="1" customHeight="1" x14ac:dyDescent="0.25">
      <c r="A467" s="16">
        <v>464</v>
      </c>
      <c r="B467" s="31" t="s">
        <v>783</v>
      </c>
      <c r="C467" s="31" t="s">
        <v>830</v>
      </c>
      <c r="D467" s="31" t="s">
        <v>16</v>
      </c>
      <c r="E467" s="26" t="s">
        <v>838</v>
      </c>
      <c r="F467" s="18">
        <v>1</v>
      </c>
      <c r="G467" s="16" t="s">
        <v>18</v>
      </c>
      <c r="H467" s="16">
        <v>11</v>
      </c>
      <c r="I467" s="16">
        <v>11</v>
      </c>
      <c r="J467" s="22" t="s">
        <v>839</v>
      </c>
      <c r="K467" s="16">
        <v>38</v>
      </c>
      <c r="L467" s="16">
        <v>38</v>
      </c>
      <c r="M467" s="65" t="s">
        <v>1247</v>
      </c>
      <c r="N467" s="16">
        <v>5</v>
      </c>
      <c r="O467" s="16">
        <v>5</v>
      </c>
      <c r="P467" s="35" t="s">
        <v>2879</v>
      </c>
      <c r="Q467" s="16">
        <v>4</v>
      </c>
      <c r="R467" s="16">
        <v>4</v>
      </c>
      <c r="S467" s="119" t="s">
        <v>2879</v>
      </c>
      <c r="T467" s="57">
        <v>8</v>
      </c>
      <c r="U467" s="6">
        <v>8</v>
      </c>
      <c r="V467" s="162" t="s">
        <v>2879</v>
      </c>
      <c r="Z467" s="16">
        <f t="shared" si="241"/>
        <v>66</v>
      </c>
      <c r="AA467" s="16">
        <f t="shared" si="242"/>
        <v>66</v>
      </c>
      <c r="AB467" s="38">
        <f t="shared" si="243"/>
        <v>1</v>
      </c>
      <c r="AC467" s="38">
        <f t="shared" si="244"/>
        <v>1</v>
      </c>
    </row>
    <row r="468" spans="1:29" ht="15.75" hidden="1" customHeight="1" x14ac:dyDescent="0.25">
      <c r="A468" s="16">
        <v>465</v>
      </c>
      <c r="B468" s="31" t="s">
        <v>783</v>
      </c>
      <c r="C468" s="31" t="s">
        <v>830</v>
      </c>
      <c r="D468" s="31" t="s">
        <v>16</v>
      </c>
      <c r="E468" s="26" t="s">
        <v>846</v>
      </c>
      <c r="F468" s="18">
        <v>1</v>
      </c>
      <c r="G468" s="16" t="s">
        <v>18</v>
      </c>
      <c r="H468" s="16">
        <v>6</v>
      </c>
      <c r="I468" s="16">
        <v>6</v>
      </c>
      <c r="J468" s="22" t="s">
        <v>847</v>
      </c>
      <c r="K468" s="16">
        <v>15</v>
      </c>
      <c r="L468" s="16">
        <v>15</v>
      </c>
      <c r="M468" s="65" t="s">
        <v>1248</v>
      </c>
      <c r="N468" s="16">
        <v>3</v>
      </c>
      <c r="O468" s="16">
        <v>3</v>
      </c>
      <c r="P468" s="35" t="s">
        <v>2880</v>
      </c>
      <c r="Q468" s="16">
        <v>0</v>
      </c>
      <c r="R468" s="16">
        <v>0</v>
      </c>
      <c r="S468" s="159"/>
      <c r="T468" s="57">
        <v>4</v>
      </c>
      <c r="U468" s="6">
        <v>4</v>
      </c>
      <c r="V468" s="162" t="s">
        <v>2880</v>
      </c>
      <c r="Z468" s="16">
        <f t="shared" si="241"/>
        <v>28</v>
      </c>
      <c r="AA468" s="16">
        <f t="shared" si="242"/>
        <v>28</v>
      </c>
      <c r="AB468" s="38">
        <f t="shared" si="243"/>
        <v>1</v>
      </c>
      <c r="AC468" s="38">
        <f t="shared" si="244"/>
        <v>1</v>
      </c>
    </row>
    <row r="469" spans="1:29" ht="15.75" hidden="1" customHeight="1" x14ac:dyDescent="0.25">
      <c r="A469" s="16">
        <v>466</v>
      </c>
      <c r="B469" s="31" t="s">
        <v>783</v>
      </c>
      <c r="C469" s="31" t="s">
        <v>81</v>
      </c>
      <c r="D469" s="31" t="s">
        <v>16</v>
      </c>
      <c r="E469" s="26" t="s">
        <v>853</v>
      </c>
      <c r="F469" s="18">
        <v>1</v>
      </c>
      <c r="G469" s="16" t="s">
        <v>18</v>
      </c>
      <c r="H469" s="16">
        <v>73</v>
      </c>
      <c r="I469" s="16">
        <v>73</v>
      </c>
      <c r="J469" s="22" t="s">
        <v>854</v>
      </c>
      <c r="K469" s="16">
        <v>132</v>
      </c>
      <c r="L469" s="16">
        <v>132</v>
      </c>
      <c r="M469" s="65" t="s">
        <v>872</v>
      </c>
      <c r="N469" s="16">
        <v>60</v>
      </c>
      <c r="O469" s="16">
        <v>60</v>
      </c>
      <c r="P469" s="35" t="s">
        <v>2881</v>
      </c>
      <c r="Q469" s="16">
        <v>31</v>
      </c>
      <c r="R469" s="16">
        <v>31</v>
      </c>
      <c r="S469" s="161" t="s">
        <v>2881</v>
      </c>
      <c r="T469" s="57">
        <v>54</v>
      </c>
      <c r="U469" s="6">
        <v>54</v>
      </c>
      <c r="V469" s="162" t="s">
        <v>3537</v>
      </c>
      <c r="Z469" s="16">
        <f t="shared" si="241"/>
        <v>350</v>
      </c>
      <c r="AA469" s="16">
        <f t="shared" si="242"/>
        <v>350</v>
      </c>
      <c r="AB469" s="38">
        <f t="shared" si="243"/>
        <v>1</v>
      </c>
      <c r="AC469" s="38">
        <f t="shared" si="244"/>
        <v>1</v>
      </c>
    </row>
    <row r="470" spans="1:29" ht="15.75" hidden="1" customHeight="1" x14ac:dyDescent="0.25">
      <c r="A470" s="16">
        <v>467</v>
      </c>
      <c r="B470" s="31" t="s">
        <v>783</v>
      </c>
      <c r="C470" s="31" t="s">
        <v>784</v>
      </c>
      <c r="D470" s="31" t="s">
        <v>16</v>
      </c>
      <c r="E470" s="26" t="s">
        <v>786</v>
      </c>
      <c r="F470" s="18">
        <v>1</v>
      </c>
      <c r="G470" s="16" t="s">
        <v>18</v>
      </c>
      <c r="H470" s="16">
        <v>1</v>
      </c>
      <c r="I470" s="16">
        <v>1</v>
      </c>
      <c r="J470" s="22" t="s">
        <v>787</v>
      </c>
      <c r="K470" s="16">
        <v>1</v>
      </c>
      <c r="L470" s="16">
        <v>1</v>
      </c>
      <c r="M470" s="65" t="s">
        <v>873</v>
      </c>
      <c r="N470" s="16">
        <v>1</v>
      </c>
      <c r="O470" s="16">
        <v>1</v>
      </c>
      <c r="P470" s="35" t="s">
        <v>2882</v>
      </c>
      <c r="Q470" s="16">
        <v>1</v>
      </c>
      <c r="R470" s="16">
        <v>1</v>
      </c>
      <c r="S470" s="160" t="s">
        <v>3234</v>
      </c>
      <c r="T470" s="57">
        <v>4</v>
      </c>
      <c r="U470" s="6">
        <v>4</v>
      </c>
      <c r="V470" s="162" t="s">
        <v>3739</v>
      </c>
      <c r="Z470" s="16">
        <f t="shared" si="241"/>
        <v>8</v>
      </c>
      <c r="AA470" s="16">
        <f t="shared" si="242"/>
        <v>8</v>
      </c>
      <c r="AB470" s="38">
        <f t="shared" si="243"/>
        <v>1</v>
      </c>
      <c r="AC470" s="38">
        <f t="shared" si="244"/>
        <v>1</v>
      </c>
    </row>
    <row r="471" spans="1:29" ht="15.75" hidden="1" customHeight="1" x14ac:dyDescent="0.25">
      <c r="A471" s="16">
        <v>468</v>
      </c>
      <c r="B471" s="31" t="s">
        <v>783</v>
      </c>
      <c r="C471" s="31" t="s">
        <v>801</v>
      </c>
      <c r="D471" s="31" t="s">
        <v>16</v>
      </c>
      <c r="E471" s="17" t="s">
        <v>802</v>
      </c>
      <c r="F471" s="16">
        <v>2</v>
      </c>
      <c r="G471" s="16" t="s">
        <v>119</v>
      </c>
      <c r="H471" s="19">
        <v>0</v>
      </c>
      <c r="I471" s="21">
        <v>0</v>
      </c>
      <c r="J471" s="20" t="s">
        <v>26</v>
      </c>
      <c r="K471" s="21">
        <v>0</v>
      </c>
      <c r="L471" s="21">
        <v>0</v>
      </c>
      <c r="M471" s="20" t="s">
        <v>26</v>
      </c>
      <c r="N471" s="21">
        <v>0</v>
      </c>
      <c r="O471" s="21">
        <v>0</v>
      </c>
      <c r="P471" s="20" t="s">
        <v>26</v>
      </c>
      <c r="Q471" s="21">
        <v>0</v>
      </c>
      <c r="R471" s="21">
        <v>0</v>
      </c>
      <c r="S471" s="33" t="s">
        <v>26</v>
      </c>
      <c r="T471" s="57">
        <v>0</v>
      </c>
      <c r="U471" s="6">
        <v>0</v>
      </c>
      <c r="V471" s="105" t="s">
        <v>3519</v>
      </c>
      <c r="Z471" s="16">
        <f>H471+K471+N471</f>
        <v>0</v>
      </c>
      <c r="AA471" s="16">
        <f>I471+L471+O471</f>
        <v>0</v>
      </c>
      <c r="AB471" s="42" t="e">
        <f t="shared" ref="AB471:AB475" si="245">+Z471/AA471</f>
        <v>#DIV/0!</v>
      </c>
      <c r="AC471" s="42">
        <f t="shared" ref="AC471:AC475" si="246">+Z471/F471</f>
        <v>0</v>
      </c>
    </row>
    <row r="472" spans="1:29" ht="15.75" hidden="1" customHeight="1" x14ac:dyDescent="0.25">
      <c r="A472" s="16">
        <v>469</v>
      </c>
      <c r="B472" s="31" t="s">
        <v>783</v>
      </c>
      <c r="C472" s="31" t="s">
        <v>825</v>
      </c>
      <c r="D472" s="31" t="s">
        <v>16</v>
      </c>
      <c r="E472" s="17" t="s">
        <v>826</v>
      </c>
      <c r="F472" s="16">
        <v>3</v>
      </c>
      <c r="G472" s="16" t="s">
        <v>119</v>
      </c>
      <c r="H472" s="19">
        <v>0</v>
      </c>
      <c r="I472" s="21">
        <v>0</v>
      </c>
      <c r="J472" s="20" t="s">
        <v>26</v>
      </c>
      <c r="K472" s="21">
        <v>0</v>
      </c>
      <c r="L472" s="21">
        <v>0</v>
      </c>
      <c r="M472" s="20" t="s">
        <v>26</v>
      </c>
      <c r="N472" s="16">
        <v>1</v>
      </c>
      <c r="O472" s="21">
        <v>1</v>
      </c>
      <c r="P472" s="35" t="s">
        <v>2883</v>
      </c>
      <c r="Q472" s="21">
        <v>0</v>
      </c>
      <c r="R472" s="21">
        <v>0</v>
      </c>
      <c r="S472" s="33" t="s">
        <v>26</v>
      </c>
      <c r="T472" s="57">
        <v>0</v>
      </c>
      <c r="U472" s="6">
        <v>0</v>
      </c>
      <c r="V472" s="105" t="s">
        <v>3519</v>
      </c>
      <c r="Z472" s="16">
        <f>H472+K472+N472</f>
        <v>1</v>
      </c>
      <c r="AA472" s="16">
        <f t="shared" si="242"/>
        <v>1</v>
      </c>
      <c r="AB472" s="335">
        <f t="shared" si="245"/>
        <v>1</v>
      </c>
      <c r="AC472" s="335">
        <f t="shared" si="246"/>
        <v>0.33333333333333331</v>
      </c>
    </row>
    <row r="473" spans="1:29" ht="15.75" hidden="1" customHeight="1" x14ac:dyDescent="0.25">
      <c r="A473" s="16">
        <v>470</v>
      </c>
      <c r="B473" s="31" t="s">
        <v>783</v>
      </c>
      <c r="C473" s="31" t="s">
        <v>801</v>
      </c>
      <c r="D473" s="31" t="s">
        <v>16</v>
      </c>
      <c r="E473" s="17" t="s">
        <v>805</v>
      </c>
      <c r="F473" s="16">
        <v>20</v>
      </c>
      <c r="G473" s="16" t="s">
        <v>299</v>
      </c>
      <c r="H473" s="16">
        <v>0</v>
      </c>
      <c r="I473" s="21">
        <v>1</v>
      </c>
      <c r="J473" s="22"/>
      <c r="K473" s="16">
        <v>0</v>
      </c>
      <c r="L473" s="21">
        <v>2</v>
      </c>
      <c r="M473" s="34"/>
      <c r="N473" s="16">
        <v>0</v>
      </c>
      <c r="O473" s="21">
        <v>2</v>
      </c>
      <c r="P473" s="35" t="s">
        <v>2608</v>
      </c>
      <c r="Q473" s="16">
        <v>1</v>
      </c>
      <c r="R473" s="16">
        <v>2</v>
      </c>
      <c r="S473" s="161" t="s">
        <v>3235</v>
      </c>
      <c r="T473" s="57">
        <v>2</v>
      </c>
      <c r="U473" s="6">
        <v>2</v>
      </c>
      <c r="V473" s="162" t="s">
        <v>3235</v>
      </c>
      <c r="Z473" s="16">
        <f t="shared" si="241"/>
        <v>3</v>
      </c>
      <c r="AA473" s="16">
        <f t="shared" si="242"/>
        <v>9</v>
      </c>
      <c r="AB473" s="42">
        <f t="shared" si="245"/>
        <v>0.33333333333333331</v>
      </c>
      <c r="AC473" s="42">
        <f t="shared" si="246"/>
        <v>0.15</v>
      </c>
    </row>
    <row r="474" spans="1:29" ht="15.75" hidden="1" customHeight="1" x14ac:dyDescent="0.25">
      <c r="A474" s="16">
        <v>471</v>
      </c>
      <c r="B474" s="31" t="s">
        <v>783</v>
      </c>
      <c r="C474" s="31" t="s">
        <v>792</v>
      </c>
      <c r="D474" s="31" t="s">
        <v>16</v>
      </c>
      <c r="E474" s="26" t="s">
        <v>797</v>
      </c>
      <c r="F474" s="31">
        <v>3</v>
      </c>
      <c r="G474" s="16" t="s">
        <v>798</v>
      </c>
      <c r="H474" s="16">
        <v>1</v>
      </c>
      <c r="I474" s="21">
        <v>1</v>
      </c>
      <c r="J474" s="22" t="s">
        <v>799</v>
      </c>
      <c r="K474" s="16">
        <v>1</v>
      </c>
      <c r="L474" s="21">
        <v>1</v>
      </c>
      <c r="M474" s="65" t="s">
        <v>874</v>
      </c>
      <c r="N474" s="16">
        <v>3</v>
      </c>
      <c r="O474" s="21">
        <v>1</v>
      </c>
      <c r="P474" s="35" t="s">
        <v>2884</v>
      </c>
      <c r="Q474" s="21">
        <v>0</v>
      </c>
      <c r="R474" s="21">
        <v>0</v>
      </c>
      <c r="S474" s="33" t="s">
        <v>26</v>
      </c>
      <c r="T474" s="107">
        <v>2</v>
      </c>
      <c r="U474" s="106">
        <v>0</v>
      </c>
      <c r="V474" s="162" t="s">
        <v>3538</v>
      </c>
      <c r="Z474" s="16">
        <f>H474+K474+N474+T474</f>
        <v>7</v>
      </c>
      <c r="AA474" s="16">
        <f t="shared" si="242"/>
        <v>3</v>
      </c>
      <c r="AB474" s="335">
        <f t="shared" si="245"/>
        <v>2.3333333333333335</v>
      </c>
      <c r="AC474" s="335">
        <f t="shared" si="246"/>
        <v>2.3333333333333335</v>
      </c>
    </row>
    <row r="475" spans="1:29" ht="15.75" hidden="1" customHeight="1" x14ac:dyDescent="0.25">
      <c r="A475" s="16">
        <v>472</v>
      </c>
      <c r="B475" s="31" t="s">
        <v>783</v>
      </c>
      <c r="C475" s="31" t="s">
        <v>817</v>
      </c>
      <c r="D475" s="31" t="s">
        <v>16</v>
      </c>
      <c r="E475" s="17" t="s">
        <v>823</v>
      </c>
      <c r="F475" s="36">
        <v>1</v>
      </c>
      <c r="G475" s="16" t="s">
        <v>824</v>
      </c>
      <c r="H475" s="19">
        <v>0</v>
      </c>
      <c r="I475" s="21">
        <v>0</v>
      </c>
      <c r="J475" s="20" t="s">
        <v>26</v>
      </c>
      <c r="K475" s="21">
        <v>0</v>
      </c>
      <c r="L475" s="21">
        <v>0</v>
      </c>
      <c r="M475" s="20" t="s">
        <v>26</v>
      </c>
      <c r="N475" s="21">
        <v>0</v>
      </c>
      <c r="O475" s="21">
        <v>0</v>
      </c>
      <c r="P475" s="20" t="s">
        <v>26</v>
      </c>
      <c r="Q475" s="21">
        <v>0</v>
      </c>
      <c r="R475" s="21">
        <v>0</v>
      </c>
      <c r="S475" s="33" t="s">
        <v>26</v>
      </c>
      <c r="T475" s="57">
        <v>0</v>
      </c>
      <c r="U475" s="6">
        <v>0</v>
      </c>
      <c r="V475" s="105" t="s">
        <v>3519</v>
      </c>
      <c r="Z475" s="16">
        <f>H475+K475+N475</f>
        <v>0</v>
      </c>
      <c r="AA475" s="16">
        <f>I475+L475+O475</f>
        <v>0</v>
      </c>
      <c r="AB475" s="42" t="e">
        <f t="shared" si="245"/>
        <v>#DIV/0!</v>
      </c>
      <c r="AC475" s="42">
        <f t="shared" si="246"/>
        <v>0</v>
      </c>
    </row>
    <row r="476" spans="1:29" ht="15.75" hidden="1" customHeight="1" x14ac:dyDescent="0.25">
      <c r="A476" s="16">
        <v>473</v>
      </c>
      <c r="B476" s="31" t="s">
        <v>783</v>
      </c>
      <c r="C476" s="31" t="s">
        <v>830</v>
      </c>
      <c r="D476" s="31" t="s">
        <v>16</v>
      </c>
      <c r="E476" s="26" t="s">
        <v>840</v>
      </c>
      <c r="F476" s="18">
        <v>1</v>
      </c>
      <c r="G476" s="16" t="s">
        <v>18</v>
      </c>
      <c r="H476" s="16">
        <v>9</v>
      </c>
      <c r="I476" s="16">
        <v>9</v>
      </c>
      <c r="J476" s="22" t="s">
        <v>841</v>
      </c>
      <c r="K476" s="16">
        <v>64</v>
      </c>
      <c r="L476" s="16">
        <v>64</v>
      </c>
      <c r="M476" s="65" t="s">
        <v>1249</v>
      </c>
      <c r="N476" s="16">
        <v>2</v>
      </c>
      <c r="O476" s="16">
        <v>2</v>
      </c>
      <c r="P476" s="35" t="s">
        <v>2885</v>
      </c>
      <c r="Q476" s="16">
        <v>3</v>
      </c>
      <c r="R476" s="16">
        <v>3</v>
      </c>
      <c r="S476" s="161" t="s">
        <v>2885</v>
      </c>
      <c r="T476" s="57">
        <v>5</v>
      </c>
      <c r="U476" s="6">
        <v>5</v>
      </c>
      <c r="V476" s="162" t="s">
        <v>2885</v>
      </c>
      <c r="Z476" s="16">
        <f t="shared" ref="Z476:Z480" si="247">H476+K476+N476+Q476+T476+W476</f>
        <v>83</v>
      </c>
      <c r="AA476" s="16">
        <f t="shared" ref="AA476:AA480" si="248">I476+L476+O476+R476+U476+X476</f>
        <v>83</v>
      </c>
      <c r="AB476" s="38">
        <f t="shared" ref="AB476:AB477" si="249">Z476/AA476</f>
        <v>1</v>
      </c>
      <c r="AC476" s="38">
        <f t="shared" ref="AC476:AC477" si="250">+AB476/F476</f>
        <v>1</v>
      </c>
    </row>
    <row r="477" spans="1:29" ht="15.75" hidden="1" customHeight="1" x14ac:dyDescent="0.25">
      <c r="A477" s="16">
        <v>474</v>
      </c>
      <c r="B477" s="31" t="s">
        <v>783</v>
      </c>
      <c r="C477" s="31" t="s">
        <v>830</v>
      </c>
      <c r="D477" s="31" t="s">
        <v>16</v>
      </c>
      <c r="E477" s="26" t="s">
        <v>844</v>
      </c>
      <c r="F477" s="18">
        <v>1</v>
      </c>
      <c r="G477" s="16" t="s">
        <v>18</v>
      </c>
      <c r="H477" s="16">
        <v>1</v>
      </c>
      <c r="I477" s="16">
        <v>1</v>
      </c>
      <c r="J477" s="22" t="s">
        <v>845</v>
      </c>
      <c r="K477" s="16">
        <v>5</v>
      </c>
      <c r="L477" s="16">
        <v>5</v>
      </c>
      <c r="M477" s="65" t="s">
        <v>1250</v>
      </c>
      <c r="N477" s="16">
        <v>1</v>
      </c>
      <c r="O477" s="16">
        <v>1</v>
      </c>
      <c r="P477" s="35" t="s">
        <v>2886</v>
      </c>
      <c r="Q477" s="16">
        <v>1</v>
      </c>
      <c r="R477" s="16">
        <v>1</v>
      </c>
      <c r="S477" s="161" t="s">
        <v>2886</v>
      </c>
      <c r="T477" s="57">
        <v>4</v>
      </c>
      <c r="U477" s="6">
        <v>4</v>
      </c>
      <c r="V477" s="162" t="s">
        <v>2886</v>
      </c>
      <c r="Z477" s="16">
        <f t="shared" si="247"/>
        <v>12</v>
      </c>
      <c r="AA477" s="16">
        <f t="shared" si="248"/>
        <v>12</v>
      </c>
      <c r="AB477" s="38">
        <f t="shared" si="249"/>
        <v>1</v>
      </c>
      <c r="AC477" s="38">
        <f t="shared" si="250"/>
        <v>1</v>
      </c>
    </row>
    <row r="478" spans="1:29" ht="15.75" hidden="1" customHeight="1" x14ac:dyDescent="0.25">
      <c r="A478" s="16">
        <v>475</v>
      </c>
      <c r="B478" s="31" t="s">
        <v>875</v>
      </c>
      <c r="C478" s="31" t="s">
        <v>876</v>
      </c>
      <c r="D478" s="31" t="s">
        <v>16</v>
      </c>
      <c r="E478" s="486" t="s">
        <v>877</v>
      </c>
      <c r="F478" s="513">
        <v>12</v>
      </c>
      <c r="G478" s="513" t="s">
        <v>734</v>
      </c>
      <c r="H478" s="523">
        <v>1</v>
      </c>
      <c r="I478" s="513">
        <v>1</v>
      </c>
      <c r="J478" s="507" t="s">
        <v>878</v>
      </c>
      <c r="K478" s="523">
        <v>1</v>
      </c>
      <c r="L478" s="513">
        <v>1</v>
      </c>
      <c r="M478" s="486" t="s">
        <v>878</v>
      </c>
      <c r="N478" s="523">
        <v>1</v>
      </c>
      <c r="O478" s="513">
        <v>1</v>
      </c>
      <c r="P478" s="507"/>
      <c r="Q478" s="513">
        <v>1</v>
      </c>
      <c r="R478" s="513">
        <v>1</v>
      </c>
      <c r="S478" s="507"/>
      <c r="T478" s="524">
        <v>1</v>
      </c>
      <c r="U478" s="525">
        <v>1</v>
      </c>
      <c r="V478" s="534" t="s">
        <v>3423</v>
      </c>
      <c r="Z478" s="16">
        <f t="shared" si="247"/>
        <v>5</v>
      </c>
      <c r="AA478" s="16">
        <f t="shared" si="248"/>
        <v>5</v>
      </c>
      <c r="AB478" s="42">
        <f t="shared" ref="AB478:AB480" si="251">+Z478/AA478</f>
        <v>1</v>
      </c>
      <c r="AC478" s="42">
        <f t="shared" ref="AC478:AC480" si="252">+Z478/F478</f>
        <v>0.41666666666666669</v>
      </c>
    </row>
    <row r="479" spans="1:29" ht="15.75" hidden="1" customHeight="1" x14ac:dyDescent="0.25">
      <c r="A479" s="16">
        <v>476</v>
      </c>
      <c r="B479" s="31" t="s">
        <v>875</v>
      </c>
      <c r="C479" s="31" t="s">
        <v>876</v>
      </c>
      <c r="D479" s="31" t="s">
        <v>16</v>
      </c>
      <c r="E479" s="486" t="s">
        <v>879</v>
      </c>
      <c r="F479" s="513">
        <v>12</v>
      </c>
      <c r="G479" s="513" t="s">
        <v>734</v>
      </c>
      <c r="H479" s="523">
        <v>1</v>
      </c>
      <c r="I479" s="513">
        <v>1</v>
      </c>
      <c r="J479" s="507" t="s">
        <v>880</v>
      </c>
      <c r="K479" s="523">
        <v>1</v>
      </c>
      <c r="L479" s="513">
        <v>1</v>
      </c>
      <c r="M479" s="507" t="s">
        <v>908</v>
      </c>
      <c r="N479" s="523">
        <v>1</v>
      </c>
      <c r="O479" s="513">
        <v>1</v>
      </c>
      <c r="P479" s="507"/>
      <c r="Q479" s="513">
        <v>1</v>
      </c>
      <c r="R479" s="513">
        <v>1</v>
      </c>
      <c r="S479" s="507"/>
      <c r="T479" s="524">
        <v>1</v>
      </c>
      <c r="U479" s="525">
        <v>1</v>
      </c>
      <c r="V479" s="534" t="s">
        <v>3424</v>
      </c>
      <c r="Z479" s="16">
        <f t="shared" si="247"/>
        <v>5</v>
      </c>
      <c r="AA479" s="16">
        <f t="shared" si="248"/>
        <v>5</v>
      </c>
      <c r="AB479" s="42">
        <f t="shared" si="251"/>
        <v>1</v>
      </c>
      <c r="AC479" s="42">
        <f t="shared" si="252"/>
        <v>0.41666666666666669</v>
      </c>
    </row>
    <row r="480" spans="1:29" ht="15.75" hidden="1" customHeight="1" x14ac:dyDescent="0.25">
      <c r="A480" s="16">
        <v>477</v>
      </c>
      <c r="B480" s="31" t="s">
        <v>875</v>
      </c>
      <c r="C480" s="31" t="s">
        <v>876</v>
      </c>
      <c r="D480" s="31" t="s">
        <v>16</v>
      </c>
      <c r="E480" s="486" t="s">
        <v>881</v>
      </c>
      <c r="F480" s="513">
        <v>10</v>
      </c>
      <c r="G480" s="513" t="s">
        <v>882</v>
      </c>
      <c r="H480" s="523">
        <v>1</v>
      </c>
      <c r="I480" s="513">
        <v>1</v>
      </c>
      <c r="J480" s="507" t="s">
        <v>883</v>
      </c>
      <c r="K480" s="523">
        <v>1</v>
      </c>
      <c r="L480" s="513">
        <v>1</v>
      </c>
      <c r="M480" s="486" t="s">
        <v>883</v>
      </c>
      <c r="N480" s="529">
        <v>1</v>
      </c>
      <c r="O480" s="513">
        <v>1</v>
      </c>
      <c r="P480" s="507"/>
      <c r="Q480" s="513">
        <v>1</v>
      </c>
      <c r="R480" s="513">
        <v>1</v>
      </c>
      <c r="S480" s="507"/>
      <c r="T480" s="524">
        <v>1</v>
      </c>
      <c r="U480" s="525">
        <v>1</v>
      </c>
      <c r="V480" s="534" t="s">
        <v>3425</v>
      </c>
      <c r="Z480" s="16">
        <f t="shared" si="247"/>
        <v>5</v>
      </c>
      <c r="AA480" s="16">
        <f t="shared" si="248"/>
        <v>5</v>
      </c>
      <c r="AB480" s="42">
        <f t="shared" si="251"/>
        <v>1</v>
      </c>
      <c r="AC480" s="42">
        <f t="shared" si="252"/>
        <v>0.5</v>
      </c>
    </row>
    <row r="481" spans="1:29" ht="15.75" hidden="1" customHeight="1" x14ac:dyDescent="0.25">
      <c r="A481" s="16">
        <v>478</v>
      </c>
      <c r="B481" s="31" t="s">
        <v>875</v>
      </c>
      <c r="C481" s="31" t="s">
        <v>876</v>
      </c>
      <c r="D481" s="31" t="s">
        <v>16</v>
      </c>
      <c r="E481" s="507" t="s">
        <v>884</v>
      </c>
      <c r="F481" s="526">
        <v>1</v>
      </c>
      <c r="G481" s="513" t="s">
        <v>18</v>
      </c>
      <c r="H481" s="513">
        <v>76</v>
      </c>
      <c r="I481" s="513">
        <v>76</v>
      </c>
      <c r="J481" s="507" t="s">
        <v>26</v>
      </c>
      <c r="K481" s="513">
        <v>363</v>
      </c>
      <c r="L481" s="513">
        <v>362</v>
      </c>
      <c r="M481" s="507" t="s">
        <v>26</v>
      </c>
      <c r="N481" s="529">
        <v>413</v>
      </c>
      <c r="O481" s="529">
        <v>413</v>
      </c>
      <c r="P481" s="507"/>
      <c r="Q481" s="513">
        <v>190</v>
      </c>
      <c r="R481" s="513">
        <v>190</v>
      </c>
      <c r="S481" s="507" t="s">
        <v>26</v>
      </c>
      <c r="T481" s="524">
        <v>439</v>
      </c>
      <c r="U481" s="525">
        <v>439</v>
      </c>
      <c r="V481" s="113" t="s">
        <v>26</v>
      </c>
      <c r="Z481" s="16">
        <f>H481+K481+N481</f>
        <v>852</v>
      </c>
      <c r="AA481" s="16">
        <f t="shared" ref="AA481:AA518" si="253">I481+L481+O481+R481+U481+X481</f>
        <v>1480</v>
      </c>
      <c r="AB481" s="38">
        <f t="shared" ref="AB481:AB506" si="254">Z481/AA481</f>
        <v>0.57567567567567568</v>
      </c>
      <c r="AC481" s="38">
        <f t="shared" ref="AC481:AC506" si="255">+AB481/F481</f>
        <v>0.57567567567567568</v>
      </c>
    </row>
    <row r="482" spans="1:29" ht="15.75" hidden="1" customHeight="1" x14ac:dyDescent="0.25">
      <c r="A482" s="16">
        <v>479</v>
      </c>
      <c r="B482" s="31" t="s">
        <v>875</v>
      </c>
      <c r="C482" s="31" t="s">
        <v>876</v>
      </c>
      <c r="D482" s="31" t="s">
        <v>16</v>
      </c>
      <c r="E482" s="507" t="s">
        <v>885</v>
      </c>
      <c r="F482" s="526">
        <v>1</v>
      </c>
      <c r="G482" s="513" t="s">
        <v>18</v>
      </c>
      <c r="H482" s="513">
        <v>2</v>
      </c>
      <c r="I482" s="513">
        <v>2</v>
      </c>
      <c r="J482" s="507" t="s">
        <v>26</v>
      </c>
      <c r="K482" s="513">
        <v>3</v>
      </c>
      <c r="L482" s="513">
        <v>3</v>
      </c>
      <c r="M482" s="507" t="s">
        <v>26</v>
      </c>
      <c r="N482" s="529">
        <v>3</v>
      </c>
      <c r="O482" s="529">
        <v>3</v>
      </c>
      <c r="P482" s="507"/>
      <c r="Q482" s="513">
        <v>4</v>
      </c>
      <c r="R482" s="513">
        <v>4</v>
      </c>
      <c r="S482" s="507" t="s">
        <v>26</v>
      </c>
      <c r="T482" s="524">
        <v>0</v>
      </c>
      <c r="U482" s="525">
        <v>0</v>
      </c>
      <c r="V482" s="113" t="s">
        <v>26</v>
      </c>
      <c r="Z482" s="16">
        <f>H482+K482+N482</f>
        <v>8</v>
      </c>
      <c r="AA482" s="16">
        <f t="shared" si="253"/>
        <v>12</v>
      </c>
      <c r="AB482" s="38">
        <f t="shared" si="254"/>
        <v>0.66666666666666663</v>
      </c>
      <c r="AC482" s="38">
        <f t="shared" si="255"/>
        <v>0.66666666666666663</v>
      </c>
    </row>
    <row r="483" spans="1:29" ht="15.75" hidden="1" customHeight="1" x14ac:dyDescent="0.25">
      <c r="A483" s="16">
        <v>480</v>
      </c>
      <c r="B483" s="31" t="s">
        <v>875</v>
      </c>
      <c r="C483" s="31" t="s">
        <v>886</v>
      </c>
      <c r="D483" s="31" t="s">
        <v>16</v>
      </c>
      <c r="E483" s="486" t="s">
        <v>887</v>
      </c>
      <c r="F483" s="526">
        <v>1</v>
      </c>
      <c r="G483" s="513" t="s">
        <v>18</v>
      </c>
      <c r="H483" s="523">
        <v>31</v>
      </c>
      <c r="I483" s="523">
        <v>31</v>
      </c>
      <c r="J483" s="507" t="s">
        <v>888</v>
      </c>
      <c r="K483" s="523">
        <v>35</v>
      </c>
      <c r="L483" s="513">
        <v>35</v>
      </c>
      <c r="M483" s="486" t="s">
        <v>888</v>
      </c>
      <c r="N483" s="529">
        <v>45</v>
      </c>
      <c r="O483" s="529">
        <v>45</v>
      </c>
      <c r="P483" s="507" t="s">
        <v>888</v>
      </c>
      <c r="Q483" s="513">
        <v>40</v>
      </c>
      <c r="R483" s="513">
        <v>40</v>
      </c>
      <c r="S483" s="507"/>
      <c r="T483" s="513">
        <v>52</v>
      </c>
      <c r="U483" s="513">
        <v>52</v>
      </c>
      <c r="V483" s="534" t="s">
        <v>3426</v>
      </c>
      <c r="Z483" s="16">
        <f t="shared" ref="Z483:Z518" si="256">H483+K483+N483+Q483+T483+W483</f>
        <v>203</v>
      </c>
      <c r="AA483" s="16">
        <f t="shared" si="253"/>
        <v>203</v>
      </c>
      <c r="AB483" s="38">
        <f t="shared" si="254"/>
        <v>1</v>
      </c>
      <c r="AC483" s="38">
        <f t="shared" si="255"/>
        <v>1</v>
      </c>
    </row>
    <row r="484" spans="1:29" ht="15.75" hidden="1" customHeight="1" x14ac:dyDescent="0.25">
      <c r="A484" s="16">
        <v>481</v>
      </c>
      <c r="B484" s="31" t="s">
        <v>875</v>
      </c>
      <c r="C484" s="31" t="s">
        <v>886</v>
      </c>
      <c r="D484" s="31" t="s">
        <v>16</v>
      </c>
      <c r="E484" s="486" t="s">
        <v>889</v>
      </c>
      <c r="F484" s="526">
        <v>1</v>
      </c>
      <c r="G484" s="513" t="s">
        <v>18</v>
      </c>
      <c r="H484" s="523">
        <v>225</v>
      </c>
      <c r="I484" s="523">
        <v>225</v>
      </c>
      <c r="J484" s="507" t="s">
        <v>890</v>
      </c>
      <c r="K484" s="523">
        <v>308</v>
      </c>
      <c r="L484" s="513">
        <v>308</v>
      </c>
      <c r="M484" s="486" t="s">
        <v>890</v>
      </c>
      <c r="N484" s="529">
        <v>423</v>
      </c>
      <c r="O484" s="529">
        <v>423</v>
      </c>
      <c r="P484" s="507" t="s">
        <v>299</v>
      </c>
      <c r="Q484" s="513">
        <v>200</v>
      </c>
      <c r="R484" s="513">
        <v>200</v>
      </c>
      <c r="S484" s="507"/>
      <c r="T484" s="513">
        <v>384</v>
      </c>
      <c r="U484" s="513">
        <v>384</v>
      </c>
      <c r="V484" s="534" t="s">
        <v>3427</v>
      </c>
      <c r="Z484" s="16">
        <f t="shared" si="256"/>
        <v>1540</v>
      </c>
      <c r="AA484" s="16">
        <f t="shared" si="253"/>
        <v>1540</v>
      </c>
      <c r="AB484" s="38">
        <f t="shared" si="254"/>
        <v>1</v>
      </c>
      <c r="AC484" s="38">
        <f t="shared" si="255"/>
        <v>1</v>
      </c>
    </row>
    <row r="485" spans="1:29" ht="15.75" hidden="1" customHeight="1" x14ac:dyDescent="0.25">
      <c r="A485" s="16">
        <v>482</v>
      </c>
      <c r="B485" s="31" t="s">
        <v>875</v>
      </c>
      <c r="C485" s="31" t="s">
        <v>886</v>
      </c>
      <c r="D485" s="31" t="s">
        <v>16</v>
      </c>
      <c r="E485" s="486" t="s">
        <v>891</v>
      </c>
      <c r="F485" s="526">
        <v>1</v>
      </c>
      <c r="G485" s="513" t="s">
        <v>18</v>
      </c>
      <c r="H485" s="523">
        <v>29</v>
      </c>
      <c r="I485" s="523">
        <v>29</v>
      </c>
      <c r="J485" s="507" t="s">
        <v>892</v>
      </c>
      <c r="K485" s="523">
        <v>19</v>
      </c>
      <c r="L485" s="513">
        <v>19</v>
      </c>
      <c r="M485" s="486" t="s">
        <v>892</v>
      </c>
      <c r="N485" s="529">
        <v>20</v>
      </c>
      <c r="O485" s="529">
        <v>20</v>
      </c>
      <c r="P485" s="507" t="s">
        <v>914</v>
      </c>
      <c r="Q485" s="513">
        <v>20</v>
      </c>
      <c r="R485" s="513">
        <v>20</v>
      </c>
      <c r="S485" s="507"/>
      <c r="T485" s="513">
        <v>17</v>
      </c>
      <c r="U485" s="513">
        <v>17</v>
      </c>
      <c r="V485" s="534" t="s">
        <v>3428</v>
      </c>
      <c r="Z485" s="16">
        <f t="shared" si="256"/>
        <v>105</v>
      </c>
      <c r="AA485" s="16">
        <f t="shared" si="253"/>
        <v>105</v>
      </c>
      <c r="AB485" s="38">
        <f t="shared" si="254"/>
        <v>1</v>
      </c>
      <c r="AC485" s="38">
        <f t="shared" si="255"/>
        <v>1</v>
      </c>
    </row>
    <row r="486" spans="1:29" ht="15.75" hidden="1" customHeight="1" x14ac:dyDescent="0.25">
      <c r="A486" s="16">
        <v>483</v>
      </c>
      <c r="B486" s="31" t="s">
        <v>875</v>
      </c>
      <c r="C486" s="31" t="s">
        <v>886</v>
      </c>
      <c r="D486" s="31" t="s">
        <v>16</v>
      </c>
      <c r="E486" s="486" t="s">
        <v>893</v>
      </c>
      <c r="F486" s="526">
        <v>1</v>
      </c>
      <c r="G486" s="513" t="s">
        <v>18</v>
      </c>
      <c r="H486" s="523">
        <v>64</v>
      </c>
      <c r="I486" s="523">
        <v>64</v>
      </c>
      <c r="J486" s="507" t="s">
        <v>894</v>
      </c>
      <c r="K486" s="523">
        <v>74</v>
      </c>
      <c r="L486" s="513">
        <v>74</v>
      </c>
      <c r="M486" s="486" t="s">
        <v>894</v>
      </c>
      <c r="N486" s="529">
        <v>26</v>
      </c>
      <c r="O486" s="529">
        <v>26</v>
      </c>
      <c r="P486" s="507" t="s">
        <v>310</v>
      </c>
      <c r="Q486" s="513">
        <v>80</v>
      </c>
      <c r="R486" s="513">
        <v>80</v>
      </c>
      <c r="S486" s="507"/>
      <c r="T486" s="513">
        <v>32</v>
      </c>
      <c r="U486" s="513">
        <v>32</v>
      </c>
      <c r="V486" s="534" t="s">
        <v>3429</v>
      </c>
      <c r="Z486" s="16">
        <f t="shared" si="256"/>
        <v>276</v>
      </c>
      <c r="AA486" s="16">
        <f t="shared" si="253"/>
        <v>276</v>
      </c>
      <c r="AB486" s="38">
        <f t="shared" si="254"/>
        <v>1</v>
      </c>
      <c r="AC486" s="38">
        <f t="shared" si="255"/>
        <v>1</v>
      </c>
    </row>
    <row r="487" spans="1:29" ht="15.75" hidden="1" customHeight="1" x14ac:dyDescent="0.25">
      <c r="A487" s="16">
        <v>484</v>
      </c>
      <c r="B487" s="31" t="s">
        <v>875</v>
      </c>
      <c r="C487" s="31" t="s">
        <v>886</v>
      </c>
      <c r="D487" s="31" t="s">
        <v>16</v>
      </c>
      <c r="E487" s="486" t="s">
        <v>895</v>
      </c>
      <c r="F487" s="526">
        <v>1</v>
      </c>
      <c r="G487" s="513" t="s">
        <v>18</v>
      </c>
      <c r="H487" s="523">
        <v>4983</v>
      </c>
      <c r="I487" s="523">
        <v>4983</v>
      </c>
      <c r="J487" s="507" t="s">
        <v>896</v>
      </c>
      <c r="K487" s="523">
        <v>5232</v>
      </c>
      <c r="L487" s="513">
        <v>5232</v>
      </c>
      <c r="M487" s="486" t="s">
        <v>896</v>
      </c>
      <c r="N487" s="529">
        <v>5365</v>
      </c>
      <c r="O487" s="529">
        <v>6368</v>
      </c>
      <c r="P487" s="507" t="s">
        <v>2519</v>
      </c>
      <c r="Q487" s="513">
        <v>3387</v>
      </c>
      <c r="R487" s="513">
        <v>3808</v>
      </c>
      <c r="S487" s="507"/>
      <c r="T487" s="513">
        <v>5237</v>
      </c>
      <c r="U487" s="513">
        <v>6258</v>
      </c>
      <c r="V487" s="534" t="s">
        <v>3430</v>
      </c>
      <c r="Z487" s="16">
        <f t="shared" si="256"/>
        <v>24204</v>
      </c>
      <c r="AA487" s="16">
        <f t="shared" si="253"/>
        <v>26649</v>
      </c>
      <c r="AB487" s="38">
        <f t="shared" si="254"/>
        <v>0.90825171676235505</v>
      </c>
      <c r="AC487" s="38">
        <f t="shared" si="255"/>
        <v>0.90825171676235505</v>
      </c>
    </row>
    <row r="488" spans="1:29" ht="15.75" hidden="1" customHeight="1" x14ac:dyDescent="0.25">
      <c r="A488" s="16">
        <v>485</v>
      </c>
      <c r="B488" s="31" t="s">
        <v>875</v>
      </c>
      <c r="C488" s="31" t="s">
        <v>886</v>
      </c>
      <c r="D488" s="31" t="s">
        <v>16</v>
      </c>
      <c r="E488" s="486" t="s">
        <v>897</v>
      </c>
      <c r="F488" s="526">
        <v>1</v>
      </c>
      <c r="G488" s="513" t="s">
        <v>18</v>
      </c>
      <c r="H488" s="523">
        <v>91</v>
      </c>
      <c r="I488" s="523">
        <v>110</v>
      </c>
      <c r="J488" s="507" t="s">
        <v>898</v>
      </c>
      <c r="K488" s="527">
        <v>83</v>
      </c>
      <c r="L488" s="513">
        <v>105</v>
      </c>
      <c r="M488" s="486" t="s">
        <v>898</v>
      </c>
      <c r="N488" s="529">
        <v>113</v>
      </c>
      <c r="O488" s="529">
        <v>149</v>
      </c>
      <c r="P488" s="507"/>
      <c r="Q488" s="513">
        <v>52</v>
      </c>
      <c r="R488" s="513">
        <v>83</v>
      </c>
      <c r="S488" s="507" t="s">
        <v>3258</v>
      </c>
      <c r="T488" s="513">
        <v>128</v>
      </c>
      <c r="U488" s="513">
        <v>150</v>
      </c>
      <c r="V488" s="534" t="s">
        <v>3431</v>
      </c>
      <c r="Z488" s="16">
        <f t="shared" si="256"/>
        <v>467</v>
      </c>
      <c r="AA488" s="16">
        <f t="shared" si="253"/>
        <v>597</v>
      </c>
      <c r="AB488" s="38">
        <f t="shared" si="254"/>
        <v>0.78224455611390287</v>
      </c>
      <c r="AC488" s="38">
        <f t="shared" si="255"/>
        <v>0.78224455611390287</v>
      </c>
    </row>
    <row r="489" spans="1:29" ht="15.75" hidden="1" customHeight="1" x14ac:dyDescent="0.25">
      <c r="A489" s="16">
        <v>486</v>
      </c>
      <c r="B489" s="31" t="s">
        <v>875</v>
      </c>
      <c r="C489" s="31" t="s">
        <v>886</v>
      </c>
      <c r="D489" s="31" t="s">
        <v>16</v>
      </c>
      <c r="E489" s="486" t="s">
        <v>899</v>
      </c>
      <c r="F489" s="526">
        <v>1</v>
      </c>
      <c r="G489" s="513" t="s">
        <v>18</v>
      </c>
      <c r="H489" s="523">
        <v>45</v>
      </c>
      <c r="I489" s="523">
        <v>45</v>
      </c>
      <c r="J489" s="507" t="s">
        <v>900</v>
      </c>
      <c r="K489" s="527">
        <v>53</v>
      </c>
      <c r="L489" s="513">
        <v>53</v>
      </c>
      <c r="M489" s="486" t="s">
        <v>900</v>
      </c>
      <c r="N489" s="529">
        <v>52</v>
      </c>
      <c r="O489" s="529">
        <v>52</v>
      </c>
      <c r="P489" s="507"/>
      <c r="Q489" s="513">
        <v>21</v>
      </c>
      <c r="R489" s="513">
        <v>21</v>
      </c>
      <c r="S489" s="507" t="s">
        <v>3259</v>
      </c>
      <c r="T489" s="513">
        <v>56</v>
      </c>
      <c r="U489" s="513">
        <v>56</v>
      </c>
      <c r="V489" s="534" t="s">
        <v>3432</v>
      </c>
      <c r="Z489" s="16">
        <f t="shared" si="256"/>
        <v>227</v>
      </c>
      <c r="AA489" s="16">
        <f t="shared" si="253"/>
        <v>227</v>
      </c>
      <c r="AB489" s="38">
        <f t="shared" si="254"/>
        <v>1</v>
      </c>
      <c r="AC489" s="38">
        <f t="shared" si="255"/>
        <v>1</v>
      </c>
    </row>
    <row r="490" spans="1:29" ht="15.75" hidden="1" customHeight="1" x14ac:dyDescent="0.25">
      <c r="A490" s="16">
        <v>487</v>
      </c>
      <c r="B490" s="31" t="s">
        <v>875</v>
      </c>
      <c r="C490" s="31" t="s">
        <v>886</v>
      </c>
      <c r="D490" s="31" t="s">
        <v>16</v>
      </c>
      <c r="E490" s="486" t="s">
        <v>901</v>
      </c>
      <c r="F490" s="526">
        <v>1</v>
      </c>
      <c r="G490" s="513" t="s">
        <v>18</v>
      </c>
      <c r="H490" s="523">
        <v>4</v>
      </c>
      <c r="I490" s="523">
        <v>4</v>
      </c>
      <c r="J490" s="507" t="s">
        <v>902</v>
      </c>
      <c r="K490" s="527">
        <v>9</v>
      </c>
      <c r="L490" s="513">
        <v>9</v>
      </c>
      <c r="M490" s="486" t="s">
        <v>902</v>
      </c>
      <c r="N490" s="529">
        <v>5</v>
      </c>
      <c r="O490" s="529">
        <v>5</v>
      </c>
      <c r="P490" s="507"/>
      <c r="Q490" s="513">
        <v>0</v>
      </c>
      <c r="R490" s="513">
        <v>0</v>
      </c>
      <c r="S490" s="507" t="s">
        <v>3859</v>
      </c>
      <c r="T490" s="513">
        <v>3</v>
      </c>
      <c r="U490" s="513">
        <v>3</v>
      </c>
      <c r="V490" s="534" t="s">
        <v>3433</v>
      </c>
      <c r="Z490" s="16">
        <f t="shared" si="256"/>
        <v>21</v>
      </c>
      <c r="AA490" s="16">
        <f t="shared" si="253"/>
        <v>21</v>
      </c>
      <c r="AB490" s="38">
        <f t="shared" si="254"/>
        <v>1</v>
      </c>
      <c r="AC490" s="38">
        <f t="shared" si="255"/>
        <v>1</v>
      </c>
    </row>
    <row r="491" spans="1:29" ht="15.75" hidden="1" customHeight="1" x14ac:dyDescent="0.25">
      <c r="A491" s="16">
        <v>488</v>
      </c>
      <c r="B491" s="31" t="s">
        <v>875</v>
      </c>
      <c r="C491" s="31" t="s">
        <v>886</v>
      </c>
      <c r="D491" s="31" t="s">
        <v>16</v>
      </c>
      <c r="E491" s="486" t="s">
        <v>903</v>
      </c>
      <c r="F491" s="526">
        <v>1</v>
      </c>
      <c r="G491" s="513" t="s">
        <v>18</v>
      </c>
      <c r="H491" s="523">
        <v>465</v>
      </c>
      <c r="I491" s="523">
        <v>465</v>
      </c>
      <c r="J491" s="507" t="s">
        <v>904</v>
      </c>
      <c r="K491" s="527">
        <v>366</v>
      </c>
      <c r="L491" s="513">
        <v>366</v>
      </c>
      <c r="M491" s="486" t="s">
        <v>904</v>
      </c>
      <c r="N491" s="529">
        <v>1068</v>
      </c>
      <c r="O491" s="529">
        <v>1068</v>
      </c>
      <c r="P491" s="507"/>
      <c r="Q491" s="513">
        <v>532</v>
      </c>
      <c r="R491" s="513">
        <v>532</v>
      </c>
      <c r="S491" s="507" t="s">
        <v>904</v>
      </c>
      <c r="T491" s="513">
        <v>908</v>
      </c>
      <c r="U491" s="513">
        <v>908</v>
      </c>
      <c r="V491" s="534" t="s">
        <v>3434</v>
      </c>
      <c r="Z491" s="16">
        <f t="shared" si="256"/>
        <v>3339</v>
      </c>
      <c r="AA491" s="16">
        <f t="shared" si="253"/>
        <v>3339</v>
      </c>
      <c r="AB491" s="38">
        <f t="shared" si="254"/>
        <v>1</v>
      </c>
      <c r="AC491" s="38">
        <f t="shared" si="255"/>
        <v>1</v>
      </c>
    </row>
    <row r="492" spans="1:29" ht="15.75" hidden="1" customHeight="1" x14ac:dyDescent="0.25">
      <c r="A492" s="16">
        <v>489</v>
      </c>
      <c r="B492" s="31" t="s">
        <v>875</v>
      </c>
      <c r="C492" s="31" t="s">
        <v>886</v>
      </c>
      <c r="D492" s="31" t="s">
        <v>16</v>
      </c>
      <c r="E492" s="486" t="s">
        <v>905</v>
      </c>
      <c r="F492" s="526">
        <v>1</v>
      </c>
      <c r="G492" s="513" t="s">
        <v>18</v>
      </c>
      <c r="H492" s="523">
        <v>14</v>
      </c>
      <c r="I492" s="523">
        <v>16</v>
      </c>
      <c r="J492" s="507" t="s">
        <v>906</v>
      </c>
      <c r="K492" s="527">
        <v>22</v>
      </c>
      <c r="L492" s="513">
        <v>24</v>
      </c>
      <c r="M492" s="486" t="s">
        <v>906</v>
      </c>
      <c r="N492" s="529">
        <v>24</v>
      </c>
      <c r="O492" s="529">
        <v>24</v>
      </c>
      <c r="P492" s="507"/>
      <c r="Q492" s="513">
        <v>11</v>
      </c>
      <c r="R492" s="513">
        <v>13</v>
      </c>
      <c r="S492" s="507" t="s">
        <v>3260</v>
      </c>
      <c r="T492" s="513">
        <v>19</v>
      </c>
      <c r="U492" s="513">
        <v>19</v>
      </c>
      <c r="V492" s="534" t="s">
        <v>3435</v>
      </c>
      <c r="Z492" s="16">
        <f t="shared" si="256"/>
        <v>90</v>
      </c>
      <c r="AA492" s="16">
        <f t="shared" si="253"/>
        <v>96</v>
      </c>
      <c r="AB492" s="38">
        <f t="shared" si="254"/>
        <v>0.9375</v>
      </c>
      <c r="AC492" s="38">
        <f t="shared" si="255"/>
        <v>0.9375</v>
      </c>
    </row>
    <row r="493" spans="1:29" ht="15.75" hidden="1" customHeight="1" x14ac:dyDescent="0.25">
      <c r="A493" s="16">
        <v>490</v>
      </c>
      <c r="B493" s="31" t="s">
        <v>875</v>
      </c>
      <c r="C493" s="31" t="s">
        <v>907</v>
      </c>
      <c r="D493" s="31" t="s">
        <v>16</v>
      </c>
      <c r="E493" s="535" t="s">
        <v>3860</v>
      </c>
      <c r="F493" s="528">
        <v>1</v>
      </c>
      <c r="G493" s="511" t="s">
        <v>18</v>
      </c>
      <c r="H493" s="523">
        <v>0</v>
      </c>
      <c r="I493" s="523">
        <v>0</v>
      </c>
      <c r="J493" s="507"/>
      <c r="K493" s="523">
        <v>0</v>
      </c>
      <c r="L493" s="523">
        <v>0</v>
      </c>
      <c r="M493" s="486"/>
      <c r="N493" s="523">
        <v>3</v>
      </c>
      <c r="O493" s="523">
        <v>3</v>
      </c>
      <c r="P493" s="507"/>
      <c r="Q493" s="523">
        <v>1</v>
      </c>
      <c r="R493" s="523">
        <v>1</v>
      </c>
      <c r="S493" s="507"/>
      <c r="T493" s="523">
        <v>2</v>
      </c>
      <c r="U493" s="523">
        <v>2</v>
      </c>
      <c r="V493" s="536" t="s">
        <v>3436</v>
      </c>
      <c r="Z493" s="16">
        <f t="shared" si="256"/>
        <v>6</v>
      </c>
      <c r="AA493" s="16">
        <f t="shared" si="253"/>
        <v>6</v>
      </c>
      <c r="AB493" s="38">
        <f t="shared" si="254"/>
        <v>1</v>
      </c>
      <c r="AC493" s="38">
        <f t="shared" si="255"/>
        <v>1</v>
      </c>
    </row>
    <row r="494" spans="1:29" ht="15.75" hidden="1" customHeight="1" x14ac:dyDescent="0.25">
      <c r="A494" s="16">
        <v>491</v>
      </c>
      <c r="B494" s="31" t="s">
        <v>875</v>
      </c>
      <c r="C494" s="31" t="s">
        <v>907</v>
      </c>
      <c r="D494" s="31" t="s">
        <v>16</v>
      </c>
      <c r="E494" s="535" t="s">
        <v>3861</v>
      </c>
      <c r="F494" s="528">
        <v>1</v>
      </c>
      <c r="G494" s="511" t="s">
        <v>18</v>
      </c>
      <c r="H494" s="523">
        <v>0</v>
      </c>
      <c r="I494" s="523">
        <v>0</v>
      </c>
      <c r="J494" s="507"/>
      <c r="K494" s="523">
        <v>0</v>
      </c>
      <c r="L494" s="523">
        <v>0</v>
      </c>
      <c r="M494" s="486"/>
      <c r="N494" s="523">
        <v>261</v>
      </c>
      <c r="O494" s="523">
        <v>261</v>
      </c>
      <c r="P494" s="507"/>
      <c r="Q494" s="523">
        <v>0</v>
      </c>
      <c r="R494" s="523">
        <v>0</v>
      </c>
      <c r="S494" s="507"/>
      <c r="T494" s="523">
        <v>0</v>
      </c>
      <c r="U494" s="523">
        <v>0</v>
      </c>
      <c r="V494" s="536" t="s">
        <v>3437</v>
      </c>
      <c r="Z494" s="16">
        <f t="shared" si="256"/>
        <v>261</v>
      </c>
      <c r="AA494" s="16">
        <f t="shared" si="253"/>
        <v>261</v>
      </c>
      <c r="AB494" s="38">
        <f t="shared" si="254"/>
        <v>1</v>
      </c>
      <c r="AC494" s="38">
        <f t="shared" si="255"/>
        <v>1</v>
      </c>
    </row>
    <row r="495" spans="1:29" ht="15.75" hidden="1" customHeight="1" x14ac:dyDescent="0.25">
      <c r="A495" s="16">
        <v>492</v>
      </c>
      <c r="B495" s="31" t="s">
        <v>875</v>
      </c>
      <c r="C495" s="31" t="s">
        <v>907</v>
      </c>
      <c r="D495" s="31" t="s">
        <v>16</v>
      </c>
      <c r="E495" s="535" t="s">
        <v>3862</v>
      </c>
      <c r="F495" s="528">
        <v>1</v>
      </c>
      <c r="G495" s="511" t="s">
        <v>18</v>
      </c>
      <c r="H495" s="523">
        <v>0</v>
      </c>
      <c r="I495" s="523">
        <v>0</v>
      </c>
      <c r="J495" s="507"/>
      <c r="K495" s="523">
        <v>0</v>
      </c>
      <c r="L495" s="523">
        <v>0</v>
      </c>
      <c r="M495" s="507"/>
      <c r="N495" s="523">
        <v>735</v>
      </c>
      <c r="O495" s="523">
        <v>735</v>
      </c>
      <c r="P495" s="507"/>
      <c r="Q495" s="523">
        <v>281</v>
      </c>
      <c r="R495" s="523">
        <v>281</v>
      </c>
      <c r="S495" s="507"/>
      <c r="T495" s="523">
        <f>1596+165</f>
        <v>1761</v>
      </c>
      <c r="U495" s="523">
        <v>1761</v>
      </c>
      <c r="V495" s="537" t="s">
        <v>3438</v>
      </c>
      <c r="Z495" s="16">
        <f t="shared" si="256"/>
        <v>2777</v>
      </c>
      <c r="AA495" s="16">
        <f t="shared" si="253"/>
        <v>2777</v>
      </c>
      <c r="AB495" s="38">
        <f t="shared" si="254"/>
        <v>1</v>
      </c>
      <c r="AC495" s="38">
        <f t="shared" si="255"/>
        <v>1</v>
      </c>
    </row>
    <row r="496" spans="1:29" ht="15.75" hidden="1" customHeight="1" x14ac:dyDescent="0.25">
      <c r="A496" s="16">
        <v>493</v>
      </c>
      <c r="B496" s="31" t="s">
        <v>875</v>
      </c>
      <c r="C496" s="31" t="s">
        <v>907</v>
      </c>
      <c r="D496" s="31" t="s">
        <v>16</v>
      </c>
      <c r="E496" s="535" t="s">
        <v>3863</v>
      </c>
      <c r="F496" s="528">
        <v>1</v>
      </c>
      <c r="G496" s="511" t="s">
        <v>18</v>
      </c>
      <c r="H496" s="523">
        <v>2</v>
      </c>
      <c r="I496" s="523">
        <v>2</v>
      </c>
      <c r="J496" s="507"/>
      <c r="K496" s="523">
        <v>3</v>
      </c>
      <c r="L496" s="523">
        <v>3</v>
      </c>
      <c r="M496" s="507"/>
      <c r="N496" s="523">
        <v>2</v>
      </c>
      <c r="O496" s="523">
        <v>2</v>
      </c>
      <c r="P496" s="507"/>
      <c r="Q496" s="523">
        <v>0</v>
      </c>
      <c r="R496" s="523">
        <v>0</v>
      </c>
      <c r="S496" s="507"/>
      <c r="T496" s="523">
        <v>0</v>
      </c>
      <c r="U496" s="523">
        <v>0</v>
      </c>
      <c r="V496" s="536" t="s">
        <v>3439</v>
      </c>
      <c r="Z496" s="16">
        <f t="shared" si="256"/>
        <v>7</v>
      </c>
      <c r="AA496" s="16">
        <f t="shared" si="253"/>
        <v>7</v>
      </c>
      <c r="AB496" s="38">
        <f t="shared" si="254"/>
        <v>1</v>
      </c>
      <c r="AC496" s="38">
        <f t="shared" si="255"/>
        <v>1</v>
      </c>
    </row>
    <row r="497" spans="1:29" ht="15.75" hidden="1" customHeight="1" x14ac:dyDescent="0.25">
      <c r="A497" s="16">
        <v>494</v>
      </c>
      <c r="B497" s="31" t="s">
        <v>875</v>
      </c>
      <c r="C497" s="31" t="s">
        <v>907</v>
      </c>
      <c r="D497" s="31" t="s">
        <v>16</v>
      </c>
      <c r="E497" s="535" t="s">
        <v>3864</v>
      </c>
      <c r="F497" s="528">
        <v>1</v>
      </c>
      <c r="G497" s="511" t="s">
        <v>18</v>
      </c>
      <c r="H497" s="523">
        <v>4</v>
      </c>
      <c r="I497" s="523">
        <v>4</v>
      </c>
      <c r="J497" s="507"/>
      <c r="K497" s="523">
        <v>2</v>
      </c>
      <c r="L497" s="523">
        <v>2</v>
      </c>
      <c r="M497" s="507"/>
      <c r="N497" s="523">
        <v>0</v>
      </c>
      <c r="O497" s="523">
        <v>0</v>
      </c>
      <c r="P497" s="507"/>
      <c r="Q497" s="523">
        <v>1</v>
      </c>
      <c r="R497" s="523">
        <v>1</v>
      </c>
      <c r="S497" s="507"/>
      <c r="T497" s="523">
        <v>0</v>
      </c>
      <c r="U497" s="523">
        <v>0</v>
      </c>
      <c r="V497" s="534" t="s">
        <v>3440</v>
      </c>
      <c r="Z497" s="16">
        <f t="shared" si="256"/>
        <v>7</v>
      </c>
      <c r="AA497" s="16">
        <f t="shared" si="253"/>
        <v>7</v>
      </c>
      <c r="AB497" s="38">
        <f t="shared" si="254"/>
        <v>1</v>
      </c>
      <c r="AC497" s="38">
        <f t="shared" si="255"/>
        <v>1</v>
      </c>
    </row>
    <row r="498" spans="1:29" ht="15.75" hidden="1" customHeight="1" x14ac:dyDescent="0.25">
      <c r="A498" s="16">
        <v>495</v>
      </c>
      <c r="B498" s="31" t="s">
        <v>875</v>
      </c>
      <c r="C498" s="31" t="s">
        <v>907</v>
      </c>
      <c r="D498" s="31" t="s">
        <v>16</v>
      </c>
      <c r="E498" s="535" t="s">
        <v>3865</v>
      </c>
      <c r="F498" s="528">
        <v>1</v>
      </c>
      <c r="G498" s="511" t="s">
        <v>18</v>
      </c>
      <c r="H498" s="523">
        <v>8</v>
      </c>
      <c r="I498" s="523">
        <v>8</v>
      </c>
      <c r="J498" s="507"/>
      <c r="K498" s="523">
        <v>8</v>
      </c>
      <c r="L498" s="523">
        <v>8</v>
      </c>
      <c r="M498" s="507"/>
      <c r="N498" s="523">
        <v>10</v>
      </c>
      <c r="O498" s="523">
        <v>10</v>
      </c>
      <c r="P498" s="507"/>
      <c r="Q498" s="523">
        <v>7</v>
      </c>
      <c r="R498" s="523">
        <v>7</v>
      </c>
      <c r="S498" s="507"/>
      <c r="T498" s="523">
        <v>6</v>
      </c>
      <c r="U498" s="523">
        <v>6</v>
      </c>
      <c r="V498" s="111"/>
      <c r="Z498" s="16">
        <f t="shared" si="256"/>
        <v>39</v>
      </c>
      <c r="AA498" s="16">
        <f t="shared" si="253"/>
        <v>39</v>
      </c>
      <c r="AB498" s="38">
        <f t="shared" si="254"/>
        <v>1</v>
      </c>
      <c r="AC498" s="38">
        <f t="shared" si="255"/>
        <v>1</v>
      </c>
    </row>
    <row r="499" spans="1:29" ht="15.75" hidden="1" customHeight="1" x14ac:dyDescent="0.25">
      <c r="A499" s="16">
        <v>496</v>
      </c>
      <c r="B499" s="31" t="s">
        <v>875</v>
      </c>
      <c r="C499" s="31" t="s">
        <v>907</v>
      </c>
      <c r="D499" s="31" t="s">
        <v>16</v>
      </c>
      <c r="E499" s="535" t="s">
        <v>3866</v>
      </c>
      <c r="F499" s="528">
        <v>1</v>
      </c>
      <c r="G499" s="511" t="s">
        <v>18</v>
      </c>
      <c r="H499" s="523">
        <v>0</v>
      </c>
      <c r="I499" s="523">
        <v>0</v>
      </c>
      <c r="J499" s="507"/>
      <c r="K499" s="523">
        <v>8</v>
      </c>
      <c r="L499" s="523">
        <v>8</v>
      </c>
      <c r="M499" s="507"/>
      <c r="N499" s="523">
        <v>42</v>
      </c>
      <c r="O499" s="523">
        <v>42</v>
      </c>
      <c r="P499" s="507"/>
      <c r="Q499" s="523">
        <v>13</v>
      </c>
      <c r="R499" s="523">
        <v>13</v>
      </c>
      <c r="S499" s="507"/>
      <c r="T499" s="523">
        <v>26</v>
      </c>
      <c r="U499" s="523">
        <v>26</v>
      </c>
      <c r="V499" s="534" t="s">
        <v>3441</v>
      </c>
      <c r="Z499" s="16">
        <f t="shared" si="256"/>
        <v>89</v>
      </c>
      <c r="AA499" s="16">
        <f t="shared" si="253"/>
        <v>89</v>
      </c>
      <c r="AB499" s="38">
        <f t="shared" si="254"/>
        <v>1</v>
      </c>
      <c r="AC499" s="38">
        <f t="shared" si="255"/>
        <v>1</v>
      </c>
    </row>
    <row r="500" spans="1:29" ht="15.75" hidden="1" customHeight="1" x14ac:dyDescent="0.25">
      <c r="A500" s="16">
        <v>497</v>
      </c>
      <c r="B500" s="31" t="s">
        <v>875</v>
      </c>
      <c r="C500" s="31" t="s">
        <v>907</v>
      </c>
      <c r="D500" s="31" t="s">
        <v>16</v>
      </c>
      <c r="E500" s="535" t="s">
        <v>3867</v>
      </c>
      <c r="F500" s="528">
        <v>1</v>
      </c>
      <c r="G500" s="511" t="s">
        <v>18</v>
      </c>
      <c r="H500" s="523">
        <v>0</v>
      </c>
      <c r="I500" s="523">
        <v>0</v>
      </c>
      <c r="J500" s="507"/>
      <c r="K500" s="523">
        <v>1</v>
      </c>
      <c r="L500" s="523">
        <v>1</v>
      </c>
      <c r="M500" s="507"/>
      <c r="N500" s="523">
        <v>2</v>
      </c>
      <c r="O500" s="523">
        <v>2</v>
      </c>
      <c r="P500" s="507"/>
      <c r="Q500" s="523">
        <v>2</v>
      </c>
      <c r="R500" s="523">
        <v>2</v>
      </c>
      <c r="S500" s="507"/>
      <c r="T500" s="523">
        <v>1</v>
      </c>
      <c r="U500" s="523">
        <v>1</v>
      </c>
      <c r="V500" s="534" t="s">
        <v>3442</v>
      </c>
      <c r="Z500" s="16">
        <f t="shared" si="256"/>
        <v>6</v>
      </c>
      <c r="AA500" s="16">
        <f t="shared" si="253"/>
        <v>6</v>
      </c>
      <c r="AB500" s="38">
        <f t="shared" si="254"/>
        <v>1</v>
      </c>
      <c r="AC500" s="38">
        <f t="shared" si="255"/>
        <v>1</v>
      </c>
    </row>
    <row r="501" spans="1:29" ht="15.75" hidden="1" customHeight="1" x14ac:dyDescent="0.25">
      <c r="A501" s="16">
        <v>498</v>
      </c>
      <c r="B501" s="31" t="s">
        <v>875</v>
      </c>
      <c r="C501" s="31" t="s">
        <v>907</v>
      </c>
      <c r="D501" s="31" t="s">
        <v>16</v>
      </c>
      <c r="E501" s="535" t="s">
        <v>3868</v>
      </c>
      <c r="F501" s="528">
        <v>1</v>
      </c>
      <c r="G501" s="511" t="s">
        <v>18</v>
      </c>
      <c r="H501" s="523">
        <v>56</v>
      </c>
      <c r="I501" s="523">
        <v>56</v>
      </c>
      <c r="J501" s="507"/>
      <c r="K501" s="523">
        <v>53</v>
      </c>
      <c r="L501" s="523">
        <v>53</v>
      </c>
      <c r="M501" s="507"/>
      <c r="N501" s="523">
        <v>53</v>
      </c>
      <c r="O501" s="523">
        <v>53</v>
      </c>
      <c r="P501" s="507"/>
      <c r="Q501" s="523">
        <v>24</v>
      </c>
      <c r="R501" s="523">
        <v>24</v>
      </c>
      <c r="S501" s="507"/>
      <c r="T501" s="523">
        <v>65</v>
      </c>
      <c r="U501" s="523">
        <v>65</v>
      </c>
      <c r="V501" s="534" t="s">
        <v>3443</v>
      </c>
      <c r="Z501" s="16">
        <f t="shared" si="256"/>
        <v>251</v>
      </c>
      <c r="AA501" s="16">
        <f t="shared" si="253"/>
        <v>251</v>
      </c>
      <c r="AB501" s="38">
        <f t="shared" si="254"/>
        <v>1</v>
      </c>
      <c r="AC501" s="38">
        <f t="shared" si="255"/>
        <v>1</v>
      </c>
    </row>
    <row r="502" spans="1:29" ht="15.75" hidden="1" customHeight="1" x14ac:dyDescent="0.25">
      <c r="A502" s="16">
        <v>499</v>
      </c>
      <c r="B502" s="31" t="s">
        <v>875</v>
      </c>
      <c r="C502" s="31" t="s">
        <v>907</v>
      </c>
      <c r="D502" s="31" t="s">
        <v>16</v>
      </c>
      <c r="E502" s="535" t="s">
        <v>3869</v>
      </c>
      <c r="F502" s="528">
        <v>1</v>
      </c>
      <c r="G502" s="511" t="s">
        <v>18</v>
      </c>
      <c r="H502" s="523">
        <v>26</v>
      </c>
      <c r="I502" s="523">
        <v>26</v>
      </c>
      <c r="J502" s="507"/>
      <c r="K502" s="523">
        <v>192</v>
      </c>
      <c r="L502" s="523">
        <v>192</v>
      </c>
      <c r="M502" s="507"/>
      <c r="N502" s="523">
        <v>132</v>
      </c>
      <c r="O502" s="523">
        <v>132</v>
      </c>
      <c r="P502" s="507"/>
      <c r="Q502" s="523">
        <v>120</v>
      </c>
      <c r="R502" s="523">
        <v>120</v>
      </c>
      <c r="S502" s="507"/>
      <c r="T502" s="523">
        <v>276</v>
      </c>
      <c r="U502" s="523">
        <v>276</v>
      </c>
      <c r="V502" s="538" t="s">
        <v>3444</v>
      </c>
      <c r="Z502" s="16">
        <f t="shared" si="256"/>
        <v>746</v>
      </c>
      <c r="AA502" s="16">
        <f t="shared" si="253"/>
        <v>746</v>
      </c>
      <c r="AB502" s="38">
        <f t="shared" si="254"/>
        <v>1</v>
      </c>
      <c r="AC502" s="38">
        <f t="shared" si="255"/>
        <v>1</v>
      </c>
    </row>
    <row r="503" spans="1:29" ht="15.75" hidden="1" customHeight="1" x14ac:dyDescent="0.25">
      <c r="A503" s="16">
        <v>500</v>
      </c>
      <c r="B503" s="31" t="s">
        <v>875</v>
      </c>
      <c r="C503" s="31" t="s">
        <v>907</v>
      </c>
      <c r="D503" s="31" t="s">
        <v>16</v>
      </c>
      <c r="E503" s="535" t="s">
        <v>3870</v>
      </c>
      <c r="F503" s="528">
        <v>1</v>
      </c>
      <c r="G503" s="511" t="s">
        <v>18</v>
      </c>
      <c r="H503" s="523">
        <v>2</v>
      </c>
      <c r="I503" s="523">
        <v>2</v>
      </c>
      <c r="J503" s="507"/>
      <c r="K503" s="523">
        <v>1</v>
      </c>
      <c r="L503" s="523">
        <v>1</v>
      </c>
      <c r="M503" s="507"/>
      <c r="N503" s="523">
        <v>1</v>
      </c>
      <c r="O503" s="523">
        <v>1</v>
      </c>
      <c r="P503" s="507"/>
      <c r="Q503" s="523">
        <v>1</v>
      </c>
      <c r="R503" s="523">
        <v>1</v>
      </c>
      <c r="S503" s="507"/>
      <c r="T503" s="523">
        <v>2</v>
      </c>
      <c r="U503" s="523">
        <v>2</v>
      </c>
      <c r="V503" s="534" t="s">
        <v>3445</v>
      </c>
      <c r="Z503" s="16">
        <f t="shared" si="256"/>
        <v>7</v>
      </c>
      <c r="AA503" s="16">
        <f t="shared" si="253"/>
        <v>7</v>
      </c>
      <c r="AB503" s="38">
        <f t="shared" si="254"/>
        <v>1</v>
      </c>
      <c r="AC503" s="38">
        <f t="shared" si="255"/>
        <v>1</v>
      </c>
    </row>
    <row r="504" spans="1:29" ht="15.75" hidden="1" customHeight="1" x14ac:dyDescent="0.25">
      <c r="A504" s="16">
        <v>501</v>
      </c>
      <c r="B504" s="31" t="s">
        <v>875</v>
      </c>
      <c r="C504" s="31" t="s">
        <v>907</v>
      </c>
      <c r="D504" s="31" t="s">
        <v>16</v>
      </c>
      <c r="E504" s="535" t="s">
        <v>3871</v>
      </c>
      <c r="F504" s="528">
        <v>1</v>
      </c>
      <c r="G504" s="511" t="s">
        <v>18</v>
      </c>
      <c r="H504" s="523">
        <v>5</v>
      </c>
      <c r="I504" s="523">
        <v>5</v>
      </c>
      <c r="J504" s="507"/>
      <c r="K504" s="523">
        <v>20</v>
      </c>
      <c r="L504" s="523">
        <v>20</v>
      </c>
      <c r="M504" s="507"/>
      <c r="N504" s="523">
        <v>26</v>
      </c>
      <c r="O504" s="523">
        <v>26</v>
      </c>
      <c r="P504" s="507"/>
      <c r="Q504" s="523">
        <v>17</v>
      </c>
      <c r="R504" s="523">
        <v>17</v>
      </c>
      <c r="S504" s="507"/>
      <c r="T504" s="523">
        <v>37</v>
      </c>
      <c r="U504" s="523">
        <v>37</v>
      </c>
      <c r="V504" s="534" t="s">
        <v>3446</v>
      </c>
      <c r="Z504" s="16">
        <f t="shared" si="256"/>
        <v>105</v>
      </c>
      <c r="AA504" s="16">
        <f t="shared" si="253"/>
        <v>105</v>
      </c>
      <c r="AB504" s="38">
        <f t="shared" si="254"/>
        <v>1</v>
      </c>
      <c r="AC504" s="38">
        <f t="shared" si="255"/>
        <v>1</v>
      </c>
    </row>
    <row r="505" spans="1:29" ht="15.75" hidden="1" customHeight="1" x14ac:dyDescent="0.25">
      <c r="A505" s="16">
        <v>502</v>
      </c>
      <c r="B505" s="31" t="s">
        <v>875</v>
      </c>
      <c r="C505" s="31" t="s">
        <v>907</v>
      </c>
      <c r="D505" s="31" t="s">
        <v>16</v>
      </c>
      <c r="E505" s="535" t="s">
        <v>3872</v>
      </c>
      <c r="F505" s="528">
        <v>1</v>
      </c>
      <c r="G505" s="511" t="s">
        <v>18</v>
      </c>
      <c r="H505" s="523">
        <v>33</v>
      </c>
      <c r="I505" s="523">
        <v>33</v>
      </c>
      <c r="J505" s="507"/>
      <c r="K505" s="523">
        <v>26</v>
      </c>
      <c r="L505" s="523">
        <v>26</v>
      </c>
      <c r="M505" s="507"/>
      <c r="N505" s="523">
        <v>31</v>
      </c>
      <c r="O505" s="523">
        <v>31</v>
      </c>
      <c r="P505" s="507"/>
      <c r="Q505" s="523">
        <v>13</v>
      </c>
      <c r="R505" s="523">
        <v>13</v>
      </c>
      <c r="S505" s="507"/>
      <c r="T505" s="523">
        <v>27</v>
      </c>
      <c r="U505" s="523">
        <v>27</v>
      </c>
      <c r="V505" s="534" t="s">
        <v>3447</v>
      </c>
      <c r="Z505" s="16">
        <f t="shared" si="256"/>
        <v>130</v>
      </c>
      <c r="AA505" s="16">
        <f t="shared" si="253"/>
        <v>130</v>
      </c>
      <c r="AB505" s="38">
        <f t="shared" si="254"/>
        <v>1</v>
      </c>
      <c r="AC505" s="38">
        <f t="shared" si="255"/>
        <v>1</v>
      </c>
    </row>
    <row r="506" spans="1:29" ht="15.75" hidden="1" customHeight="1" x14ac:dyDescent="0.25">
      <c r="A506" s="16">
        <v>503</v>
      </c>
      <c r="B506" s="31" t="s">
        <v>875</v>
      </c>
      <c r="C506" s="31" t="s">
        <v>907</v>
      </c>
      <c r="D506" s="31" t="s">
        <v>16</v>
      </c>
      <c r="E506" s="535" t="s">
        <v>3873</v>
      </c>
      <c r="F506" s="528">
        <v>1</v>
      </c>
      <c r="G506" s="511" t="s">
        <v>18</v>
      </c>
      <c r="H506" s="523">
        <v>17</v>
      </c>
      <c r="I506" s="523">
        <v>17</v>
      </c>
      <c r="J506" s="507"/>
      <c r="K506" s="523">
        <v>23</v>
      </c>
      <c r="L506" s="523">
        <v>23</v>
      </c>
      <c r="M506" s="507"/>
      <c r="N506" s="523">
        <v>47</v>
      </c>
      <c r="O506" s="523">
        <v>47</v>
      </c>
      <c r="P506" s="507"/>
      <c r="Q506" s="523">
        <v>12</v>
      </c>
      <c r="R506" s="523">
        <v>12</v>
      </c>
      <c r="S506" s="507"/>
      <c r="T506" s="523">
        <v>29</v>
      </c>
      <c r="U506" s="523">
        <v>29</v>
      </c>
      <c r="V506" s="534" t="s">
        <v>3448</v>
      </c>
      <c r="Z506" s="16">
        <f t="shared" si="256"/>
        <v>128</v>
      </c>
      <c r="AA506" s="16">
        <f t="shared" si="253"/>
        <v>128</v>
      </c>
      <c r="AB506" s="38">
        <f t="shared" si="254"/>
        <v>1</v>
      </c>
      <c r="AC506" s="38">
        <f t="shared" si="255"/>
        <v>1</v>
      </c>
    </row>
    <row r="507" spans="1:29" ht="15.75" hidden="1" customHeight="1" x14ac:dyDescent="0.25">
      <c r="A507" s="16">
        <v>504</v>
      </c>
      <c r="B507" s="31" t="s">
        <v>875</v>
      </c>
      <c r="C507" s="31" t="s">
        <v>909</v>
      </c>
      <c r="D507" s="31" t="s">
        <v>16</v>
      </c>
      <c r="E507" s="507" t="s">
        <v>910</v>
      </c>
      <c r="F507" s="511">
        <v>10</v>
      </c>
      <c r="G507" s="513" t="s">
        <v>299</v>
      </c>
      <c r="H507" s="513">
        <v>0</v>
      </c>
      <c r="I507" s="513">
        <v>0</v>
      </c>
      <c r="J507" s="507" t="s">
        <v>26</v>
      </c>
      <c r="K507" s="513">
        <v>0</v>
      </c>
      <c r="L507" s="513">
        <v>3</v>
      </c>
      <c r="M507" s="507"/>
      <c r="N507" s="513">
        <v>1</v>
      </c>
      <c r="O507" s="513">
        <v>3</v>
      </c>
      <c r="P507" s="507"/>
      <c r="Q507" s="513">
        <v>1</v>
      </c>
      <c r="R507" s="513">
        <v>0</v>
      </c>
      <c r="S507" s="507"/>
      <c r="T507" s="524">
        <v>1</v>
      </c>
      <c r="U507" s="539">
        <v>0</v>
      </c>
      <c r="V507" s="540"/>
      <c r="W507" s="549">
        <v>2</v>
      </c>
      <c r="X507" s="549">
        <v>1</v>
      </c>
      <c r="Z507" s="16">
        <f t="shared" si="256"/>
        <v>5</v>
      </c>
      <c r="AA507" s="16">
        <f t="shared" si="253"/>
        <v>7</v>
      </c>
      <c r="AB507" s="42">
        <f t="shared" ref="AB507:AB518" si="257">+Z507/AA507</f>
        <v>0.7142857142857143</v>
      </c>
      <c r="AC507" s="42">
        <f t="shared" ref="AC507:AC518" si="258">+Z507/F507</f>
        <v>0.5</v>
      </c>
    </row>
    <row r="508" spans="1:29" ht="15.75" hidden="1" customHeight="1" x14ac:dyDescent="0.25">
      <c r="A508" s="16">
        <v>505</v>
      </c>
      <c r="B508" s="31" t="s">
        <v>875</v>
      </c>
      <c r="C508" s="31" t="s">
        <v>909</v>
      </c>
      <c r="D508" s="31" t="s">
        <v>16</v>
      </c>
      <c r="E508" s="507" t="s">
        <v>911</v>
      </c>
      <c r="F508" s="511">
        <v>60</v>
      </c>
      <c r="G508" s="513" t="s">
        <v>310</v>
      </c>
      <c r="H508" s="513">
        <v>0</v>
      </c>
      <c r="I508" s="513">
        <v>10</v>
      </c>
      <c r="J508" s="507"/>
      <c r="K508" s="513">
        <v>0</v>
      </c>
      <c r="L508" s="513">
        <v>10</v>
      </c>
      <c r="M508" s="507"/>
      <c r="N508" s="513">
        <v>4</v>
      </c>
      <c r="O508" s="513">
        <v>10</v>
      </c>
      <c r="P508" s="507"/>
      <c r="Q508" s="513">
        <v>10</v>
      </c>
      <c r="R508" s="513">
        <v>0</v>
      </c>
      <c r="S508" s="507"/>
      <c r="T508" s="524">
        <v>1</v>
      </c>
      <c r="U508" s="539">
        <v>0</v>
      </c>
      <c r="V508" s="541"/>
      <c r="W508" s="521">
        <v>1</v>
      </c>
      <c r="X508" s="521">
        <v>0</v>
      </c>
      <c r="Z508" s="16">
        <f t="shared" si="256"/>
        <v>16</v>
      </c>
      <c r="AA508" s="16">
        <f t="shared" si="253"/>
        <v>30</v>
      </c>
      <c r="AB508" s="42">
        <f t="shared" si="257"/>
        <v>0.53333333333333333</v>
      </c>
      <c r="AC508" s="42">
        <f t="shared" si="258"/>
        <v>0.26666666666666666</v>
      </c>
    </row>
    <row r="509" spans="1:29" ht="15.75" hidden="1" customHeight="1" x14ac:dyDescent="0.25">
      <c r="A509" s="16">
        <v>506</v>
      </c>
      <c r="B509" s="31" t="s">
        <v>875</v>
      </c>
      <c r="C509" s="31" t="s">
        <v>909</v>
      </c>
      <c r="D509" s="31" t="s">
        <v>16</v>
      </c>
      <c r="E509" s="507" t="s">
        <v>912</v>
      </c>
      <c r="F509" s="511">
        <v>12</v>
      </c>
      <c r="G509" s="513" t="s">
        <v>71</v>
      </c>
      <c r="H509" s="513">
        <v>0</v>
      </c>
      <c r="I509" s="513">
        <v>0</v>
      </c>
      <c r="J509" s="507" t="s">
        <v>26</v>
      </c>
      <c r="K509" s="513">
        <v>0</v>
      </c>
      <c r="L509" s="513">
        <v>0</v>
      </c>
      <c r="M509" s="507" t="s">
        <v>26</v>
      </c>
      <c r="N509" s="513">
        <v>0</v>
      </c>
      <c r="O509" s="513">
        <v>2</v>
      </c>
      <c r="P509" s="507"/>
      <c r="Q509" s="513">
        <v>0</v>
      </c>
      <c r="R509" s="513">
        <v>0</v>
      </c>
      <c r="S509" s="507"/>
      <c r="T509" s="524">
        <v>2</v>
      </c>
      <c r="U509" s="525">
        <v>0</v>
      </c>
      <c r="V509" s="113" t="s">
        <v>26</v>
      </c>
      <c r="W509" s="512">
        <v>5</v>
      </c>
      <c r="X509" s="512">
        <v>5</v>
      </c>
      <c r="Z509" s="16">
        <f t="shared" si="256"/>
        <v>7</v>
      </c>
      <c r="AA509" s="16">
        <f t="shared" si="253"/>
        <v>7</v>
      </c>
      <c r="AB509" s="42">
        <f t="shared" si="257"/>
        <v>1</v>
      </c>
      <c r="AC509" s="42">
        <f t="shared" si="258"/>
        <v>0.58333333333333337</v>
      </c>
    </row>
    <row r="510" spans="1:29" ht="15.75" hidden="1" customHeight="1" x14ac:dyDescent="0.25">
      <c r="A510" s="16">
        <v>507</v>
      </c>
      <c r="B510" s="31" t="s">
        <v>875</v>
      </c>
      <c r="C510" s="31" t="s">
        <v>909</v>
      </c>
      <c r="D510" s="31" t="s">
        <v>16</v>
      </c>
      <c r="E510" s="507" t="s">
        <v>913</v>
      </c>
      <c r="F510" s="513">
        <v>6</v>
      </c>
      <c r="G510" s="513" t="s">
        <v>914</v>
      </c>
      <c r="H510" s="513">
        <v>0</v>
      </c>
      <c r="I510" s="513">
        <v>0</v>
      </c>
      <c r="J510" s="507" t="s">
        <v>26</v>
      </c>
      <c r="K510" s="513">
        <v>0</v>
      </c>
      <c r="L510" s="513">
        <v>1</v>
      </c>
      <c r="M510" s="507"/>
      <c r="N510" s="513">
        <v>0</v>
      </c>
      <c r="O510" s="513">
        <v>0</v>
      </c>
      <c r="P510" s="507" t="s">
        <v>26</v>
      </c>
      <c r="Q510" s="513">
        <v>2</v>
      </c>
      <c r="R510" s="513">
        <v>1</v>
      </c>
      <c r="S510" s="507"/>
      <c r="T510" s="524">
        <v>0</v>
      </c>
      <c r="U510" s="525">
        <v>0</v>
      </c>
      <c r="V510" s="113" t="s">
        <v>26</v>
      </c>
      <c r="W510" s="512">
        <v>0</v>
      </c>
      <c r="X510" s="512">
        <v>1</v>
      </c>
      <c r="Z510" s="16">
        <f t="shared" si="256"/>
        <v>2</v>
      </c>
      <c r="AA510" s="16">
        <f t="shared" si="253"/>
        <v>3</v>
      </c>
      <c r="AB510" s="42">
        <f t="shared" si="257"/>
        <v>0.66666666666666663</v>
      </c>
      <c r="AC510" s="42">
        <f t="shared" si="258"/>
        <v>0.33333333333333331</v>
      </c>
    </row>
    <row r="511" spans="1:29" ht="15.75" hidden="1" customHeight="1" x14ac:dyDescent="0.25">
      <c r="A511" s="16">
        <v>508</v>
      </c>
      <c r="B511" s="31" t="s">
        <v>875</v>
      </c>
      <c r="C511" s="31" t="s">
        <v>909</v>
      </c>
      <c r="D511" s="31" t="s">
        <v>16</v>
      </c>
      <c r="E511" s="507" t="s">
        <v>915</v>
      </c>
      <c r="F511" s="513">
        <v>7</v>
      </c>
      <c r="G511" s="513" t="s">
        <v>916</v>
      </c>
      <c r="H511" s="513">
        <v>0</v>
      </c>
      <c r="I511" s="513">
        <v>0</v>
      </c>
      <c r="J511" s="507" t="s">
        <v>26</v>
      </c>
      <c r="K511" s="513">
        <v>0</v>
      </c>
      <c r="L511" s="513">
        <v>1</v>
      </c>
      <c r="M511" s="507"/>
      <c r="N511" s="513">
        <v>1</v>
      </c>
      <c r="O511" s="513">
        <v>1</v>
      </c>
      <c r="P511" s="507"/>
      <c r="Q511" s="513">
        <v>1</v>
      </c>
      <c r="R511" s="513">
        <v>1</v>
      </c>
      <c r="S511" s="507"/>
      <c r="T511" s="524">
        <v>3</v>
      </c>
      <c r="U511" s="525">
        <v>3</v>
      </c>
      <c r="V511" s="113" t="s">
        <v>26</v>
      </c>
      <c r="W511" s="512">
        <v>1</v>
      </c>
      <c r="X511" s="512">
        <v>1</v>
      </c>
      <c r="Z511" s="16">
        <f t="shared" si="256"/>
        <v>6</v>
      </c>
      <c r="AA511" s="16">
        <f t="shared" si="253"/>
        <v>7</v>
      </c>
      <c r="AB511" s="42">
        <f t="shared" si="257"/>
        <v>0.8571428571428571</v>
      </c>
      <c r="AC511" s="42">
        <f t="shared" si="258"/>
        <v>0.8571428571428571</v>
      </c>
    </row>
    <row r="512" spans="1:29" ht="15.75" hidden="1" customHeight="1" x14ac:dyDescent="0.25">
      <c r="A512" s="16">
        <v>509</v>
      </c>
      <c r="B512" s="31" t="s">
        <v>875</v>
      </c>
      <c r="C512" s="31" t="s">
        <v>917</v>
      </c>
      <c r="D512" s="31" t="s">
        <v>16</v>
      </c>
      <c r="E512" s="507" t="s">
        <v>918</v>
      </c>
      <c r="F512" s="513">
        <v>1000</v>
      </c>
      <c r="G512" s="513" t="s">
        <v>119</v>
      </c>
      <c r="H512" s="513">
        <v>0</v>
      </c>
      <c r="I512" s="513">
        <v>100</v>
      </c>
      <c r="J512" s="507"/>
      <c r="K512" s="513">
        <v>0</v>
      </c>
      <c r="L512" s="513">
        <v>100</v>
      </c>
      <c r="M512" s="507"/>
      <c r="N512" s="513">
        <v>25</v>
      </c>
      <c r="O512" s="513">
        <v>100</v>
      </c>
      <c r="P512" s="507"/>
      <c r="Q512" s="513">
        <v>17</v>
      </c>
      <c r="R512" s="513">
        <v>0</v>
      </c>
      <c r="S512" s="507" t="s">
        <v>26</v>
      </c>
      <c r="T512" s="513">
        <v>155</v>
      </c>
      <c r="U512" s="542">
        <v>100</v>
      </c>
      <c r="V512" s="534" t="s">
        <v>3449</v>
      </c>
      <c r="W512" s="522">
        <v>133</v>
      </c>
      <c r="X512" s="522">
        <v>100</v>
      </c>
      <c r="Z512" s="16">
        <f t="shared" si="256"/>
        <v>330</v>
      </c>
      <c r="AA512" s="16">
        <f t="shared" si="253"/>
        <v>500</v>
      </c>
      <c r="AB512" s="42">
        <f>+Z512/AA512</f>
        <v>0.66</v>
      </c>
      <c r="AC512" s="42">
        <f t="shared" si="258"/>
        <v>0.33</v>
      </c>
    </row>
    <row r="513" spans="1:29" ht="15.75" hidden="1" customHeight="1" x14ac:dyDescent="0.25">
      <c r="A513" s="16">
        <v>510</v>
      </c>
      <c r="B513" s="31" t="s">
        <v>875</v>
      </c>
      <c r="C513" s="31" t="s">
        <v>917</v>
      </c>
      <c r="D513" s="31" t="s">
        <v>16</v>
      </c>
      <c r="E513" s="552" t="s">
        <v>3775</v>
      </c>
      <c r="F513" s="553">
        <v>1</v>
      </c>
      <c r="G513" s="554" t="s">
        <v>18</v>
      </c>
      <c r="H513" s="513">
        <v>0</v>
      </c>
      <c r="I513" s="513">
        <v>0</v>
      </c>
      <c r="J513" s="507"/>
      <c r="K513" s="513">
        <v>0</v>
      </c>
      <c r="L513" s="513">
        <v>0</v>
      </c>
      <c r="M513" s="507"/>
      <c r="N513" s="513">
        <v>38</v>
      </c>
      <c r="O513" s="513">
        <v>38</v>
      </c>
      <c r="P513" s="507"/>
      <c r="Q513" s="513">
        <v>15</v>
      </c>
      <c r="R513" s="513">
        <v>15</v>
      </c>
      <c r="S513" s="507" t="s">
        <v>26</v>
      </c>
      <c r="T513" s="513">
        <v>263</v>
      </c>
      <c r="U513" s="542">
        <v>263</v>
      </c>
      <c r="V513" s="543" t="s">
        <v>3450</v>
      </c>
      <c r="W513" s="97">
        <v>361</v>
      </c>
      <c r="X513" s="97">
        <v>361</v>
      </c>
      <c r="Z513" s="16">
        <f t="shared" si="256"/>
        <v>677</v>
      </c>
      <c r="AA513" s="16">
        <f t="shared" si="253"/>
        <v>677</v>
      </c>
      <c r="AB513" s="42">
        <f t="shared" si="257"/>
        <v>1</v>
      </c>
      <c r="AC513" s="42">
        <f t="shared" si="258"/>
        <v>677</v>
      </c>
    </row>
    <row r="514" spans="1:29" ht="15.75" hidden="1" customHeight="1" x14ac:dyDescent="0.25">
      <c r="A514" s="16">
        <v>511</v>
      </c>
      <c r="B514" s="31" t="s">
        <v>875</v>
      </c>
      <c r="C514" s="31" t="s">
        <v>917</v>
      </c>
      <c r="D514" s="31" t="s">
        <v>16</v>
      </c>
      <c r="E514" s="552" t="s">
        <v>3776</v>
      </c>
      <c r="F514" s="553">
        <v>1</v>
      </c>
      <c r="G514" s="554" t="s">
        <v>18</v>
      </c>
      <c r="H514" s="513">
        <v>0</v>
      </c>
      <c r="I514" s="513">
        <v>0</v>
      </c>
      <c r="J514" s="507"/>
      <c r="K514" s="513">
        <v>0</v>
      </c>
      <c r="L514" s="513">
        <v>0</v>
      </c>
      <c r="M514" s="507"/>
      <c r="N514" s="513">
        <v>60</v>
      </c>
      <c r="O514" s="513">
        <v>60</v>
      </c>
      <c r="P514" s="507"/>
      <c r="Q514" s="513">
        <v>44</v>
      </c>
      <c r="R514" s="513">
        <v>44</v>
      </c>
      <c r="S514" s="507" t="s">
        <v>26</v>
      </c>
      <c r="T514" s="513">
        <v>10</v>
      </c>
      <c r="U514" s="542">
        <v>10</v>
      </c>
      <c r="V514" s="540"/>
      <c r="W514" s="97">
        <v>0</v>
      </c>
      <c r="X514" s="97">
        <v>0</v>
      </c>
      <c r="Z514" s="16">
        <f t="shared" si="256"/>
        <v>114</v>
      </c>
      <c r="AA514" s="16">
        <f t="shared" si="253"/>
        <v>114</v>
      </c>
      <c r="AB514" s="42">
        <f t="shared" si="257"/>
        <v>1</v>
      </c>
      <c r="AC514" s="42">
        <f t="shared" si="258"/>
        <v>114</v>
      </c>
    </row>
    <row r="515" spans="1:29" ht="15.75" hidden="1" customHeight="1" x14ac:dyDescent="0.25">
      <c r="A515" s="16">
        <v>512</v>
      </c>
      <c r="B515" s="31" t="s">
        <v>875</v>
      </c>
      <c r="C515" s="31" t="s">
        <v>917</v>
      </c>
      <c r="D515" s="31" t="s">
        <v>16</v>
      </c>
      <c r="E515" s="552" t="s">
        <v>3777</v>
      </c>
      <c r="F515" s="553">
        <v>1</v>
      </c>
      <c r="G515" s="554" t="s">
        <v>18</v>
      </c>
      <c r="H515" s="513">
        <v>0</v>
      </c>
      <c r="I515" s="513">
        <v>0</v>
      </c>
      <c r="J515" s="507"/>
      <c r="K515" s="513">
        <v>0</v>
      </c>
      <c r="L515" s="513">
        <v>0</v>
      </c>
      <c r="M515" s="507"/>
      <c r="N515" s="513">
        <v>92</v>
      </c>
      <c r="O515" s="513">
        <v>92</v>
      </c>
      <c r="P515" s="507"/>
      <c r="Q515" s="513">
        <v>79</v>
      </c>
      <c r="R515" s="513">
        <v>79</v>
      </c>
      <c r="S515" s="507" t="s">
        <v>26</v>
      </c>
      <c r="T515" s="513">
        <v>116</v>
      </c>
      <c r="U515" s="542">
        <v>116</v>
      </c>
      <c r="V515" s="534" t="s">
        <v>3451</v>
      </c>
      <c r="W515" s="97">
        <v>83</v>
      </c>
      <c r="X515" s="97">
        <v>83</v>
      </c>
      <c r="Z515" s="16">
        <f t="shared" si="256"/>
        <v>370</v>
      </c>
      <c r="AA515" s="16">
        <f t="shared" si="253"/>
        <v>370</v>
      </c>
      <c r="AB515" s="42">
        <f t="shared" si="257"/>
        <v>1</v>
      </c>
      <c r="AC515" s="42">
        <f t="shared" si="258"/>
        <v>370</v>
      </c>
    </row>
    <row r="516" spans="1:29" ht="15.75" hidden="1" customHeight="1" x14ac:dyDescent="0.25">
      <c r="A516" s="16">
        <v>513</v>
      </c>
      <c r="B516" s="31" t="s">
        <v>875</v>
      </c>
      <c r="C516" s="31" t="s">
        <v>917</v>
      </c>
      <c r="D516" s="31" t="s">
        <v>16</v>
      </c>
      <c r="E516" s="552" t="s">
        <v>3874</v>
      </c>
      <c r="F516" s="553">
        <v>1</v>
      </c>
      <c r="G516" s="554" t="s">
        <v>18</v>
      </c>
      <c r="H516" s="513">
        <v>0</v>
      </c>
      <c r="I516" s="513">
        <v>0</v>
      </c>
      <c r="J516" s="507"/>
      <c r="K516" s="513">
        <v>0</v>
      </c>
      <c r="L516" s="513">
        <v>0</v>
      </c>
      <c r="M516" s="507"/>
      <c r="N516" s="513">
        <v>100</v>
      </c>
      <c r="O516" s="513">
        <v>100</v>
      </c>
      <c r="P516" s="507"/>
      <c r="Q516" s="513">
        <v>20</v>
      </c>
      <c r="R516" s="513">
        <v>20</v>
      </c>
      <c r="S516" s="507" t="s">
        <v>26</v>
      </c>
      <c r="T516" s="513">
        <v>182</v>
      </c>
      <c r="U516" s="542">
        <v>182</v>
      </c>
      <c r="V516" s="543" t="s">
        <v>3452</v>
      </c>
      <c r="W516" s="550">
        <v>197</v>
      </c>
      <c r="X516" s="550">
        <v>197</v>
      </c>
      <c r="Z516" s="16">
        <f t="shared" si="256"/>
        <v>499</v>
      </c>
      <c r="AA516" s="16">
        <f t="shared" si="253"/>
        <v>499</v>
      </c>
      <c r="AB516" s="42">
        <f t="shared" si="257"/>
        <v>1</v>
      </c>
      <c r="AC516" s="42">
        <f t="shared" si="258"/>
        <v>499</v>
      </c>
    </row>
    <row r="517" spans="1:29" ht="15.75" hidden="1" customHeight="1" x14ac:dyDescent="0.25">
      <c r="A517" s="16">
        <v>514</v>
      </c>
      <c r="B517" s="31" t="s">
        <v>875</v>
      </c>
      <c r="C517" s="31" t="s">
        <v>917</v>
      </c>
      <c r="D517" s="31" t="s">
        <v>16</v>
      </c>
      <c r="E517" s="486" t="s">
        <v>919</v>
      </c>
      <c r="F517" s="513">
        <v>6</v>
      </c>
      <c r="G517" s="513" t="s">
        <v>119</v>
      </c>
      <c r="H517" s="513">
        <v>0</v>
      </c>
      <c r="I517" s="513">
        <v>0</v>
      </c>
      <c r="J517" s="507" t="s">
        <v>26</v>
      </c>
      <c r="K517" s="513">
        <v>1</v>
      </c>
      <c r="L517" s="513">
        <v>1</v>
      </c>
      <c r="M517" s="486" t="s">
        <v>941</v>
      </c>
      <c r="N517" s="513">
        <v>0</v>
      </c>
      <c r="O517" s="513">
        <v>0</v>
      </c>
      <c r="P517" s="507" t="s">
        <v>26</v>
      </c>
      <c r="Q517" s="513">
        <v>1</v>
      </c>
      <c r="R517" s="513">
        <v>1</v>
      </c>
      <c r="S517" s="507"/>
      <c r="T517" s="524">
        <v>0</v>
      </c>
      <c r="U517" s="525">
        <v>0</v>
      </c>
      <c r="V517" s="113" t="s">
        <v>26</v>
      </c>
      <c r="W517" s="551">
        <v>1</v>
      </c>
      <c r="X517" s="512">
        <v>1</v>
      </c>
      <c r="Z517" s="16">
        <f t="shared" si="256"/>
        <v>3</v>
      </c>
      <c r="AA517" s="16">
        <f t="shared" si="253"/>
        <v>3</v>
      </c>
      <c r="AB517" s="42">
        <f t="shared" si="257"/>
        <v>1</v>
      </c>
      <c r="AC517" s="42">
        <f t="shared" si="258"/>
        <v>0.5</v>
      </c>
    </row>
    <row r="518" spans="1:29" ht="15.75" hidden="1" customHeight="1" x14ac:dyDescent="0.25">
      <c r="A518" s="16">
        <v>515</v>
      </c>
      <c r="B518" s="31" t="s">
        <v>875</v>
      </c>
      <c r="C518" s="31" t="s">
        <v>81</v>
      </c>
      <c r="D518" s="31" t="s">
        <v>16</v>
      </c>
      <c r="E518" s="486" t="s">
        <v>920</v>
      </c>
      <c r="F518" s="513">
        <v>12</v>
      </c>
      <c r="G518" s="513" t="s">
        <v>80</v>
      </c>
      <c r="H518" s="513">
        <v>1</v>
      </c>
      <c r="I518" s="513">
        <v>1</v>
      </c>
      <c r="J518" s="507" t="s">
        <v>921</v>
      </c>
      <c r="K518" s="544">
        <v>1</v>
      </c>
      <c r="L518" s="513">
        <v>1</v>
      </c>
      <c r="M518" s="507" t="s">
        <v>3875</v>
      </c>
      <c r="N518" s="513">
        <v>1</v>
      </c>
      <c r="O518" s="513">
        <v>1</v>
      </c>
      <c r="P518" s="507"/>
      <c r="Q518" s="513">
        <v>1</v>
      </c>
      <c r="R518" s="513">
        <v>1</v>
      </c>
      <c r="S518" s="507"/>
      <c r="T518" s="524">
        <v>1</v>
      </c>
      <c r="U518" s="525">
        <v>1</v>
      </c>
      <c r="V518" s="534" t="s">
        <v>3453</v>
      </c>
      <c r="Z518" s="16">
        <f t="shared" si="256"/>
        <v>5</v>
      </c>
      <c r="AA518" s="16">
        <f t="shared" si="253"/>
        <v>5</v>
      </c>
      <c r="AB518" s="42">
        <f t="shared" si="257"/>
        <v>1</v>
      </c>
      <c r="AC518" s="42">
        <f t="shared" si="258"/>
        <v>0.41666666666666669</v>
      </c>
    </row>
    <row r="519" spans="1:29" ht="15.75" hidden="1" customHeight="1" x14ac:dyDescent="0.25">
      <c r="A519" s="16">
        <v>516</v>
      </c>
      <c r="B519" s="31" t="s">
        <v>875</v>
      </c>
      <c r="C519" s="31" t="s">
        <v>81</v>
      </c>
      <c r="D519" s="31" t="s">
        <v>16</v>
      </c>
      <c r="E519" s="486" t="s">
        <v>922</v>
      </c>
      <c r="F519" s="526">
        <v>1</v>
      </c>
      <c r="G519" s="513" t="s">
        <v>18</v>
      </c>
      <c r="H519" s="513">
        <v>195</v>
      </c>
      <c r="I519" s="513">
        <v>195</v>
      </c>
      <c r="J519" s="507" t="s">
        <v>923</v>
      </c>
      <c r="K519" s="513">
        <v>215</v>
      </c>
      <c r="L519" s="513">
        <v>215</v>
      </c>
      <c r="M519" s="507" t="s">
        <v>923</v>
      </c>
      <c r="N519" s="513">
        <v>214</v>
      </c>
      <c r="O519" s="513">
        <v>214</v>
      </c>
      <c r="P519" s="507"/>
      <c r="Q519" s="513">
        <v>242</v>
      </c>
      <c r="R519" s="513">
        <v>242</v>
      </c>
      <c r="S519" s="507"/>
      <c r="T519" s="524">
        <v>344</v>
      </c>
      <c r="U519" s="525">
        <v>346</v>
      </c>
      <c r="V519" s="545" t="s">
        <v>3454</v>
      </c>
      <c r="Z519" s="16">
        <f t="shared" ref="Z519:Z527" si="259">H519+K519+N519+Q519+T519+W519</f>
        <v>1210</v>
      </c>
      <c r="AA519" s="16">
        <f t="shared" ref="AA519:AA527" si="260">I519+L519+O519+R519+U519+X519</f>
        <v>1212</v>
      </c>
      <c r="AB519" s="38">
        <f t="shared" ref="AB519:AB527" si="261">Z519/AA519</f>
        <v>0.99834983498349839</v>
      </c>
      <c r="AC519" s="38">
        <f t="shared" ref="AC519:AC527" si="262">+AB519/F519</f>
        <v>0.99834983498349839</v>
      </c>
    </row>
    <row r="520" spans="1:29" ht="15.75" hidden="1" customHeight="1" x14ac:dyDescent="0.25">
      <c r="A520" s="16">
        <v>517</v>
      </c>
      <c r="B520" s="31" t="s">
        <v>875</v>
      </c>
      <c r="C520" s="31" t="s">
        <v>81</v>
      </c>
      <c r="D520" s="31" t="s">
        <v>16</v>
      </c>
      <c r="E520" s="486" t="s">
        <v>924</v>
      </c>
      <c r="F520" s="526">
        <v>1</v>
      </c>
      <c r="G520" s="513" t="s">
        <v>18</v>
      </c>
      <c r="H520" s="513">
        <v>1</v>
      </c>
      <c r="I520" s="513">
        <v>1</v>
      </c>
      <c r="J520" s="507" t="s">
        <v>925</v>
      </c>
      <c r="K520" s="513">
        <v>0</v>
      </c>
      <c r="L520" s="513">
        <v>1</v>
      </c>
      <c r="M520" s="507" t="s">
        <v>925</v>
      </c>
      <c r="N520" s="513">
        <v>2</v>
      </c>
      <c r="O520" s="513">
        <v>1</v>
      </c>
      <c r="P520" s="507"/>
      <c r="Q520" s="513">
        <v>0</v>
      </c>
      <c r="R520" s="513">
        <v>0</v>
      </c>
      <c r="S520" s="507"/>
      <c r="T520" s="524">
        <v>1</v>
      </c>
      <c r="U520" s="525">
        <v>1</v>
      </c>
      <c r="V520" s="534" t="s">
        <v>3455</v>
      </c>
      <c r="Z520" s="16">
        <f t="shared" si="259"/>
        <v>4</v>
      </c>
      <c r="AA520" s="16">
        <f t="shared" si="260"/>
        <v>4</v>
      </c>
      <c r="AB520" s="38">
        <f t="shared" si="261"/>
        <v>1</v>
      </c>
      <c r="AC520" s="38">
        <f t="shared" si="262"/>
        <v>1</v>
      </c>
    </row>
    <row r="521" spans="1:29" ht="15.75" hidden="1" customHeight="1" x14ac:dyDescent="0.25">
      <c r="A521" s="16">
        <v>518</v>
      </c>
      <c r="B521" s="31" t="s">
        <v>875</v>
      </c>
      <c r="C521" s="31" t="s">
        <v>81</v>
      </c>
      <c r="D521" s="31" t="s">
        <v>16</v>
      </c>
      <c r="E521" s="486" t="s">
        <v>926</v>
      </c>
      <c r="F521" s="526">
        <v>1</v>
      </c>
      <c r="G521" s="513" t="s">
        <v>18</v>
      </c>
      <c r="H521" s="513">
        <v>1</v>
      </c>
      <c r="I521" s="513">
        <v>1</v>
      </c>
      <c r="J521" s="507" t="s">
        <v>927</v>
      </c>
      <c r="K521" s="546">
        <v>2</v>
      </c>
      <c r="L521" s="513">
        <v>2</v>
      </c>
      <c r="M521" s="507" t="s">
        <v>942</v>
      </c>
      <c r="N521" s="513">
        <v>0</v>
      </c>
      <c r="O521" s="513">
        <v>0</v>
      </c>
      <c r="P521" s="507"/>
      <c r="Q521" s="513">
        <v>0</v>
      </c>
      <c r="R521" s="513">
        <v>0</v>
      </c>
      <c r="S521" s="507"/>
      <c r="T521" s="524">
        <v>2</v>
      </c>
      <c r="U521" s="525">
        <v>2</v>
      </c>
      <c r="V521" s="534" t="s">
        <v>3456</v>
      </c>
      <c r="Z521" s="16">
        <f t="shared" si="259"/>
        <v>5</v>
      </c>
      <c r="AA521" s="16">
        <f t="shared" si="260"/>
        <v>5</v>
      </c>
      <c r="AB521" s="38">
        <f t="shared" si="261"/>
        <v>1</v>
      </c>
      <c r="AC521" s="38">
        <f t="shared" si="262"/>
        <v>1</v>
      </c>
    </row>
    <row r="522" spans="1:29" ht="15.75" hidden="1" customHeight="1" x14ac:dyDescent="0.25">
      <c r="A522" s="16">
        <v>519</v>
      </c>
      <c r="B522" s="31" t="s">
        <v>875</v>
      </c>
      <c r="C522" s="31" t="s">
        <v>81</v>
      </c>
      <c r="D522" s="31" t="s">
        <v>16</v>
      </c>
      <c r="E522" s="486" t="s">
        <v>928</v>
      </c>
      <c r="F522" s="526">
        <v>1</v>
      </c>
      <c r="G522" s="513" t="s">
        <v>18</v>
      </c>
      <c r="H522" s="513">
        <v>97</v>
      </c>
      <c r="I522" s="513">
        <v>210</v>
      </c>
      <c r="J522" s="507" t="s">
        <v>929</v>
      </c>
      <c r="K522" s="513">
        <v>62</v>
      </c>
      <c r="L522" s="513">
        <v>81</v>
      </c>
      <c r="M522" s="507"/>
      <c r="N522" s="513">
        <v>123</v>
      </c>
      <c r="O522" s="513">
        <v>123</v>
      </c>
      <c r="P522" s="507"/>
      <c r="Q522" s="513">
        <v>68</v>
      </c>
      <c r="R522" s="513">
        <v>68</v>
      </c>
      <c r="S522" s="507"/>
      <c r="T522" s="513">
        <v>217</v>
      </c>
      <c r="U522" s="513">
        <v>84</v>
      </c>
      <c r="V522" s="543" t="s">
        <v>3457</v>
      </c>
      <c r="Z522" s="16">
        <f t="shared" si="259"/>
        <v>567</v>
      </c>
      <c r="AA522" s="16">
        <f t="shared" si="260"/>
        <v>566</v>
      </c>
      <c r="AB522" s="38">
        <f t="shared" si="261"/>
        <v>1.0017667844522968</v>
      </c>
      <c r="AC522" s="38">
        <f t="shared" si="262"/>
        <v>1.0017667844522968</v>
      </c>
    </row>
    <row r="523" spans="1:29" ht="15.75" hidden="1" customHeight="1" x14ac:dyDescent="0.25">
      <c r="A523" s="16">
        <v>520</v>
      </c>
      <c r="B523" s="31" t="s">
        <v>875</v>
      </c>
      <c r="C523" s="31" t="s">
        <v>81</v>
      </c>
      <c r="D523" s="31" t="s">
        <v>16</v>
      </c>
      <c r="E523" s="547" t="s">
        <v>930</v>
      </c>
      <c r="F523" s="526">
        <v>1</v>
      </c>
      <c r="G523" s="513" t="s">
        <v>18</v>
      </c>
      <c r="H523" s="546">
        <v>15</v>
      </c>
      <c r="I523" s="513">
        <v>21</v>
      </c>
      <c r="J523" s="507" t="s">
        <v>931</v>
      </c>
      <c r="K523" s="513">
        <v>2</v>
      </c>
      <c r="L523" s="513">
        <v>25</v>
      </c>
      <c r="M523" s="507"/>
      <c r="N523" s="513">
        <v>31</v>
      </c>
      <c r="O523" s="513">
        <v>31</v>
      </c>
      <c r="P523" s="507"/>
      <c r="Q523" s="513">
        <v>8</v>
      </c>
      <c r="R523" s="513">
        <v>8</v>
      </c>
      <c r="S523" s="507"/>
      <c r="T523" s="513">
        <v>61</v>
      </c>
      <c r="U523" s="513">
        <v>32</v>
      </c>
      <c r="V523" s="543" t="s">
        <v>3458</v>
      </c>
      <c r="Z523" s="16">
        <f t="shared" si="259"/>
        <v>117</v>
      </c>
      <c r="AA523" s="16">
        <f t="shared" si="260"/>
        <v>117</v>
      </c>
      <c r="AB523" s="38">
        <f t="shared" si="261"/>
        <v>1</v>
      </c>
      <c r="AC523" s="38">
        <f t="shared" si="262"/>
        <v>1</v>
      </c>
    </row>
    <row r="524" spans="1:29" ht="15.75" hidden="1" customHeight="1" x14ac:dyDescent="0.25">
      <c r="A524" s="16">
        <v>521</v>
      </c>
      <c r="B524" s="31" t="s">
        <v>875</v>
      </c>
      <c r="C524" s="31" t="s">
        <v>81</v>
      </c>
      <c r="D524" s="31" t="s">
        <v>16</v>
      </c>
      <c r="E524" s="486" t="s">
        <v>932</v>
      </c>
      <c r="F524" s="526">
        <v>1</v>
      </c>
      <c r="G524" s="513" t="s">
        <v>18</v>
      </c>
      <c r="H524" s="513">
        <v>37</v>
      </c>
      <c r="I524" s="513">
        <v>38</v>
      </c>
      <c r="J524" s="507" t="s">
        <v>933</v>
      </c>
      <c r="K524" s="513">
        <v>76</v>
      </c>
      <c r="L524" s="513">
        <v>76</v>
      </c>
      <c r="M524" s="507"/>
      <c r="N524" s="513">
        <v>155</v>
      </c>
      <c r="O524" s="513">
        <v>155</v>
      </c>
      <c r="P524" s="507"/>
      <c r="Q524" s="513">
        <v>48</v>
      </c>
      <c r="R524" s="513">
        <v>48</v>
      </c>
      <c r="S524" s="507"/>
      <c r="T524" s="513">
        <v>107</v>
      </c>
      <c r="U524" s="513">
        <v>107</v>
      </c>
      <c r="V524" s="543" t="s">
        <v>3459</v>
      </c>
      <c r="Z524" s="16">
        <f t="shared" si="259"/>
        <v>423</v>
      </c>
      <c r="AA524" s="16">
        <f t="shared" si="260"/>
        <v>424</v>
      </c>
      <c r="AB524" s="38">
        <f t="shared" si="261"/>
        <v>0.99764150943396224</v>
      </c>
      <c r="AC524" s="38">
        <f t="shared" si="262"/>
        <v>0.99764150943396224</v>
      </c>
    </row>
    <row r="525" spans="1:29" ht="15.75" hidden="1" customHeight="1" x14ac:dyDescent="0.25">
      <c r="A525" s="16">
        <v>522</v>
      </c>
      <c r="B525" s="31" t="s">
        <v>875</v>
      </c>
      <c r="C525" s="31" t="s">
        <v>81</v>
      </c>
      <c r="D525" s="31" t="s">
        <v>16</v>
      </c>
      <c r="E525" s="547" t="s">
        <v>934</v>
      </c>
      <c r="F525" s="526">
        <v>1</v>
      </c>
      <c r="G525" s="513" t="s">
        <v>18</v>
      </c>
      <c r="H525" s="548">
        <v>18</v>
      </c>
      <c r="I525" s="523">
        <v>18</v>
      </c>
      <c r="J525" s="507" t="s">
        <v>935</v>
      </c>
      <c r="K525" s="523">
        <v>13</v>
      </c>
      <c r="L525" s="523">
        <v>13</v>
      </c>
      <c r="M525" s="507"/>
      <c r="N525" s="523">
        <v>14</v>
      </c>
      <c r="O525" s="523">
        <v>20</v>
      </c>
      <c r="P525" s="507"/>
      <c r="Q525" s="523">
        <v>2</v>
      </c>
      <c r="R525" s="523">
        <v>2</v>
      </c>
      <c r="S525" s="507"/>
      <c r="T525" s="513">
        <v>21</v>
      </c>
      <c r="U525" s="513">
        <v>15</v>
      </c>
      <c r="V525" s="534" t="s">
        <v>3460</v>
      </c>
      <c r="Z525" s="16">
        <f t="shared" si="259"/>
        <v>68</v>
      </c>
      <c r="AA525" s="16">
        <f t="shared" si="260"/>
        <v>68</v>
      </c>
      <c r="AB525" s="38">
        <f t="shared" si="261"/>
        <v>1</v>
      </c>
      <c r="AC525" s="38">
        <f t="shared" si="262"/>
        <v>1</v>
      </c>
    </row>
    <row r="526" spans="1:29" ht="15.75" hidden="1" customHeight="1" x14ac:dyDescent="0.25">
      <c r="A526" s="16">
        <v>523</v>
      </c>
      <c r="B526" s="31" t="s">
        <v>875</v>
      </c>
      <c r="C526" s="31" t="s">
        <v>81</v>
      </c>
      <c r="D526" s="31" t="s">
        <v>16</v>
      </c>
      <c r="E526" s="486" t="s">
        <v>936</v>
      </c>
      <c r="F526" s="526">
        <v>1</v>
      </c>
      <c r="G526" s="513" t="s">
        <v>18</v>
      </c>
      <c r="H526" s="523">
        <v>27</v>
      </c>
      <c r="I526" s="523">
        <v>34</v>
      </c>
      <c r="J526" s="507" t="s">
        <v>937</v>
      </c>
      <c r="K526" s="523">
        <v>30</v>
      </c>
      <c r="L526" s="523">
        <v>30</v>
      </c>
      <c r="M526" s="507" t="s">
        <v>937</v>
      </c>
      <c r="N526" s="523">
        <v>48</v>
      </c>
      <c r="O526" s="523">
        <v>48</v>
      </c>
      <c r="P526" s="507"/>
      <c r="Q526" s="523">
        <v>29</v>
      </c>
      <c r="R526" s="523">
        <v>29</v>
      </c>
      <c r="S526" s="507"/>
      <c r="T526" s="513">
        <v>55</v>
      </c>
      <c r="U526" s="513">
        <v>48</v>
      </c>
      <c r="V526" s="543" t="s">
        <v>3461</v>
      </c>
      <c r="Z526" s="16">
        <f t="shared" si="259"/>
        <v>189</v>
      </c>
      <c r="AA526" s="16">
        <f t="shared" si="260"/>
        <v>189</v>
      </c>
      <c r="AB526" s="38">
        <f t="shared" si="261"/>
        <v>1</v>
      </c>
      <c r="AC526" s="38">
        <f t="shared" si="262"/>
        <v>1</v>
      </c>
    </row>
    <row r="527" spans="1:29" ht="15.75" hidden="1" customHeight="1" x14ac:dyDescent="0.25">
      <c r="A527" s="16">
        <v>524</v>
      </c>
      <c r="B527" s="31" t="s">
        <v>875</v>
      </c>
      <c r="C527" s="31" t="s">
        <v>81</v>
      </c>
      <c r="D527" s="31" t="s">
        <v>16</v>
      </c>
      <c r="E527" s="486" t="s">
        <v>938</v>
      </c>
      <c r="F527" s="526">
        <v>1</v>
      </c>
      <c r="G527" s="513" t="s">
        <v>18</v>
      </c>
      <c r="H527" s="523">
        <v>156</v>
      </c>
      <c r="I527" s="523">
        <v>156</v>
      </c>
      <c r="J527" s="507" t="s">
        <v>939</v>
      </c>
      <c r="K527" s="523">
        <v>147</v>
      </c>
      <c r="L527" s="523">
        <v>147</v>
      </c>
      <c r="M527" s="507" t="s">
        <v>939</v>
      </c>
      <c r="N527" s="523">
        <v>78</v>
      </c>
      <c r="O527" s="523">
        <v>78</v>
      </c>
      <c r="P527" s="507"/>
      <c r="Q527" s="523">
        <v>68</v>
      </c>
      <c r="R527" s="523">
        <v>68</v>
      </c>
      <c r="S527" s="507"/>
      <c r="T527" s="513">
        <v>163</v>
      </c>
      <c r="U527" s="513">
        <v>163</v>
      </c>
      <c r="V527" s="543" t="s">
        <v>3462</v>
      </c>
      <c r="Z527" s="16">
        <f t="shared" si="259"/>
        <v>612</v>
      </c>
      <c r="AA527" s="16">
        <f t="shared" si="260"/>
        <v>612</v>
      </c>
      <c r="AB527" s="38">
        <f t="shared" si="261"/>
        <v>1</v>
      </c>
      <c r="AC527" s="38">
        <f t="shared" si="262"/>
        <v>1</v>
      </c>
    </row>
    <row r="528" spans="1:29" ht="15.75" hidden="1" customHeight="1" x14ac:dyDescent="0.25">
      <c r="A528" s="16">
        <v>525</v>
      </c>
      <c r="B528" s="31" t="s">
        <v>875</v>
      </c>
      <c r="C528" s="31" t="s">
        <v>81</v>
      </c>
      <c r="D528" s="31" t="s">
        <v>16</v>
      </c>
      <c r="E528" s="507" t="s">
        <v>940</v>
      </c>
      <c r="F528" s="513">
        <v>1</v>
      </c>
      <c r="G528" s="513" t="s">
        <v>90</v>
      </c>
      <c r="H528" s="513">
        <v>0</v>
      </c>
      <c r="I528" s="513">
        <v>0</v>
      </c>
      <c r="J528" s="507" t="s">
        <v>3876</v>
      </c>
      <c r="K528" s="513">
        <v>0</v>
      </c>
      <c r="L528" s="513">
        <v>0</v>
      </c>
      <c r="M528" s="507" t="s">
        <v>26</v>
      </c>
      <c r="N528" s="513">
        <v>0</v>
      </c>
      <c r="O528" s="513">
        <v>0</v>
      </c>
      <c r="P528" s="507" t="s">
        <v>26</v>
      </c>
      <c r="Q528" s="513">
        <v>0</v>
      </c>
      <c r="R528" s="513">
        <v>0</v>
      </c>
      <c r="S528" s="507" t="s">
        <v>3261</v>
      </c>
      <c r="T528" s="524">
        <v>0</v>
      </c>
      <c r="U528" s="525">
        <v>0</v>
      </c>
      <c r="V528" s="113" t="s">
        <v>26</v>
      </c>
      <c r="Z528" s="16">
        <f>H528+K528+N528+Q528+T528+W528</f>
        <v>0</v>
      </c>
      <c r="AA528" s="16">
        <f>I528+L528+O528+R528+U528+X528</f>
        <v>0</v>
      </c>
      <c r="AB528" s="42" t="e">
        <f>+Z528/AA528</f>
        <v>#DIV/0!</v>
      </c>
      <c r="AC528" s="42">
        <f>+Z528/F528</f>
        <v>0</v>
      </c>
    </row>
    <row r="529" spans="1:29" ht="15.75" hidden="1" customHeight="1" x14ac:dyDescent="0.25">
      <c r="A529" s="16">
        <v>526</v>
      </c>
      <c r="B529" s="31" t="s">
        <v>943</v>
      </c>
      <c r="C529" s="31" t="s">
        <v>944</v>
      </c>
      <c r="D529" s="31" t="s">
        <v>16</v>
      </c>
      <c r="E529" s="17" t="s">
        <v>945</v>
      </c>
      <c r="F529" s="18">
        <v>1</v>
      </c>
      <c r="G529" s="16" t="s">
        <v>18</v>
      </c>
      <c r="H529" s="16">
        <v>228</v>
      </c>
      <c r="I529" s="16">
        <v>228</v>
      </c>
      <c r="J529" s="37" t="s">
        <v>946</v>
      </c>
      <c r="M529" s="34"/>
      <c r="P529" s="35"/>
      <c r="Q529" s="16">
        <v>286</v>
      </c>
      <c r="R529" s="16">
        <v>286</v>
      </c>
      <c r="S529" s="68" t="s">
        <v>946</v>
      </c>
      <c r="T529" s="57"/>
      <c r="V529" s="152"/>
      <c r="Z529" s="16">
        <f t="shared" ref="Z529:Z530" si="263">H529+K529+N529+Q529+T529+W529</f>
        <v>514</v>
      </c>
      <c r="AA529" s="16">
        <f t="shared" ref="AA529:AA530" si="264">I529+L529+O529+R529+U529+X529</f>
        <v>514</v>
      </c>
      <c r="AB529" s="38">
        <f t="shared" ref="AB529:AB530" si="265">Z529/AA529</f>
        <v>1</v>
      </c>
      <c r="AC529" s="38">
        <f t="shared" ref="AC529:AC530" si="266">+AB529/F529</f>
        <v>1</v>
      </c>
    </row>
    <row r="530" spans="1:29" ht="15.75" hidden="1" customHeight="1" x14ac:dyDescent="0.25">
      <c r="A530" s="16">
        <v>527</v>
      </c>
      <c r="B530" s="31" t="s">
        <v>943</v>
      </c>
      <c r="C530" s="31" t="s">
        <v>944</v>
      </c>
      <c r="D530" s="31" t="s">
        <v>16</v>
      </c>
      <c r="E530" s="17" t="s">
        <v>947</v>
      </c>
      <c r="F530" s="18">
        <v>1</v>
      </c>
      <c r="G530" s="16" t="s">
        <v>18</v>
      </c>
      <c r="H530" s="16">
        <v>15</v>
      </c>
      <c r="I530" s="16">
        <v>15</v>
      </c>
      <c r="J530" s="37" t="s">
        <v>946</v>
      </c>
      <c r="M530" s="34"/>
      <c r="P530" s="35"/>
      <c r="Q530" s="16">
        <v>38</v>
      </c>
      <c r="R530" s="16">
        <v>38</v>
      </c>
      <c r="S530" s="68" t="s">
        <v>946</v>
      </c>
      <c r="T530" s="57"/>
      <c r="V530" s="152"/>
      <c r="Z530" s="16">
        <f t="shared" si="263"/>
        <v>53</v>
      </c>
      <c r="AA530" s="16">
        <f t="shared" si="264"/>
        <v>53</v>
      </c>
      <c r="AB530" s="38">
        <f t="shared" si="265"/>
        <v>1</v>
      </c>
      <c r="AC530" s="38">
        <f t="shared" si="266"/>
        <v>1</v>
      </c>
    </row>
    <row r="531" spans="1:29" ht="15.75" hidden="1" customHeight="1" x14ac:dyDescent="0.25">
      <c r="A531" s="16">
        <v>528</v>
      </c>
      <c r="B531" s="31" t="s">
        <v>943</v>
      </c>
      <c r="C531" s="31" t="s">
        <v>944</v>
      </c>
      <c r="D531" s="31" t="s">
        <v>16</v>
      </c>
      <c r="E531" s="17" t="s">
        <v>948</v>
      </c>
      <c r="F531" s="16">
        <v>12</v>
      </c>
      <c r="G531" s="16" t="s">
        <v>949</v>
      </c>
      <c r="H531" s="16">
        <v>1</v>
      </c>
      <c r="I531" s="21">
        <v>1</v>
      </c>
      <c r="J531" s="37"/>
      <c r="L531" s="21">
        <v>1</v>
      </c>
      <c r="M531" s="34"/>
      <c r="O531" s="21">
        <v>1</v>
      </c>
      <c r="P531" s="35"/>
      <c r="Q531" s="16">
        <v>1</v>
      </c>
      <c r="R531" s="81">
        <v>1</v>
      </c>
      <c r="S531" s="159"/>
      <c r="T531" s="57"/>
      <c r="V531" s="152"/>
      <c r="Z531" s="16">
        <f>H531+K531+N531+Q531+T531+W531</f>
        <v>2</v>
      </c>
      <c r="AA531" s="16">
        <f>I531+L531+O531+R531+U531+X531</f>
        <v>4</v>
      </c>
      <c r="AB531" s="42">
        <f>+Z531/AA531</f>
        <v>0.5</v>
      </c>
      <c r="AC531" s="42">
        <f>+Z531/F531</f>
        <v>0.16666666666666666</v>
      </c>
    </row>
    <row r="532" spans="1:29" ht="15.75" hidden="1" customHeight="1" x14ac:dyDescent="0.25">
      <c r="A532" s="16">
        <v>529</v>
      </c>
      <c r="B532" s="31" t="s">
        <v>943</v>
      </c>
      <c r="C532" s="31" t="s">
        <v>950</v>
      </c>
      <c r="D532" s="31" t="s">
        <v>16</v>
      </c>
      <c r="E532" s="17" t="s">
        <v>951</v>
      </c>
      <c r="F532" s="18">
        <v>1</v>
      </c>
      <c r="G532" s="16" t="s">
        <v>18</v>
      </c>
      <c r="H532" s="31">
        <v>54</v>
      </c>
      <c r="I532" s="31">
        <v>31</v>
      </c>
      <c r="J532" s="37"/>
      <c r="K532" s="16">
        <v>63</v>
      </c>
      <c r="L532" s="16">
        <v>28</v>
      </c>
      <c r="M532" s="34"/>
      <c r="P532" s="35"/>
      <c r="Q532" s="31">
        <v>141</v>
      </c>
      <c r="R532" s="31">
        <v>141</v>
      </c>
      <c r="S532" s="159"/>
      <c r="T532" s="57">
        <v>75</v>
      </c>
      <c r="V532" s="152"/>
      <c r="Z532" s="16">
        <f t="shared" ref="Z532:Z563" si="267">H532+K532+N532+Q532+T532+W532</f>
        <v>333</v>
      </c>
      <c r="AA532" s="16">
        <f t="shared" ref="AA532:AA563" si="268">I532+L532+O532+R532+U532+X532</f>
        <v>200</v>
      </c>
      <c r="AB532" s="38">
        <f t="shared" ref="AB532:AB551" si="269">Z532/AA532</f>
        <v>1.665</v>
      </c>
      <c r="AC532" s="38">
        <f t="shared" ref="AC532:AC551" si="270">+AB532/F532</f>
        <v>1.665</v>
      </c>
    </row>
    <row r="533" spans="1:29" ht="15.75" hidden="1" customHeight="1" x14ac:dyDescent="0.25">
      <c r="A533" s="16">
        <v>530</v>
      </c>
      <c r="B533" s="31" t="s">
        <v>943</v>
      </c>
      <c r="C533" s="31" t="s">
        <v>950</v>
      </c>
      <c r="D533" s="31" t="s">
        <v>16</v>
      </c>
      <c r="E533" s="17" t="s">
        <v>952</v>
      </c>
      <c r="F533" s="18">
        <v>1</v>
      </c>
      <c r="G533" s="16" t="s">
        <v>18</v>
      </c>
      <c r="H533" s="16">
        <v>4</v>
      </c>
      <c r="I533" s="16">
        <v>4</v>
      </c>
      <c r="J533" s="37"/>
      <c r="K533" s="16">
        <v>4</v>
      </c>
      <c r="L533" s="16">
        <v>4</v>
      </c>
      <c r="M533" s="34"/>
      <c r="P533" s="35"/>
      <c r="Q533" s="16">
        <v>4</v>
      </c>
      <c r="R533" s="16">
        <v>4</v>
      </c>
      <c r="S533" s="159"/>
      <c r="T533" s="57">
        <v>4</v>
      </c>
      <c r="V533" s="152"/>
      <c r="Z533" s="16">
        <f t="shared" si="267"/>
        <v>16</v>
      </c>
      <c r="AA533" s="16">
        <f t="shared" si="268"/>
        <v>12</v>
      </c>
      <c r="AB533" s="38">
        <f t="shared" si="269"/>
        <v>1.3333333333333333</v>
      </c>
      <c r="AC533" s="38">
        <f t="shared" si="270"/>
        <v>1.3333333333333333</v>
      </c>
    </row>
    <row r="534" spans="1:29" ht="15.75" hidden="1" customHeight="1" x14ac:dyDescent="0.25">
      <c r="A534" s="16">
        <v>531</v>
      </c>
      <c r="B534" s="31" t="s">
        <v>943</v>
      </c>
      <c r="C534" s="31" t="s">
        <v>950</v>
      </c>
      <c r="D534" s="31" t="s">
        <v>16</v>
      </c>
      <c r="E534" s="17" t="s">
        <v>953</v>
      </c>
      <c r="F534" s="18">
        <v>1</v>
      </c>
      <c r="G534" s="16" t="s">
        <v>18</v>
      </c>
      <c r="H534" s="16">
        <v>47</v>
      </c>
      <c r="I534" s="16">
        <v>47</v>
      </c>
      <c r="J534" s="37"/>
      <c r="K534" s="16">
        <v>46</v>
      </c>
      <c r="L534" s="16">
        <v>46</v>
      </c>
      <c r="M534" s="34"/>
      <c r="P534" s="35"/>
      <c r="Q534" s="16">
        <v>24</v>
      </c>
      <c r="R534" s="16">
        <v>24</v>
      </c>
      <c r="S534" s="159"/>
      <c r="T534" s="57">
        <v>68</v>
      </c>
      <c r="V534" s="152"/>
      <c r="Z534" s="16">
        <f t="shared" si="267"/>
        <v>185</v>
      </c>
      <c r="AA534" s="16">
        <f t="shared" si="268"/>
        <v>117</v>
      </c>
      <c r="AB534" s="38">
        <f t="shared" si="269"/>
        <v>1.5811965811965811</v>
      </c>
      <c r="AC534" s="38">
        <f t="shared" si="270"/>
        <v>1.5811965811965811</v>
      </c>
    </row>
    <row r="535" spans="1:29" ht="15.75" hidden="1" customHeight="1" x14ac:dyDescent="0.25">
      <c r="A535" s="16">
        <v>532</v>
      </c>
      <c r="B535" s="31" t="s">
        <v>943</v>
      </c>
      <c r="C535" s="31" t="s">
        <v>950</v>
      </c>
      <c r="D535" s="31" t="s">
        <v>16</v>
      </c>
      <c r="E535" s="17" t="s">
        <v>954</v>
      </c>
      <c r="F535" s="18">
        <v>1</v>
      </c>
      <c r="G535" s="16" t="s">
        <v>18</v>
      </c>
      <c r="H535" s="16">
        <v>253</v>
      </c>
      <c r="I535" s="16">
        <v>253</v>
      </c>
      <c r="J535" s="37"/>
      <c r="K535" s="16">
        <v>123</v>
      </c>
      <c r="L535" s="16">
        <v>130</v>
      </c>
      <c r="M535" s="34"/>
      <c r="P535" s="35"/>
      <c r="Q535" s="16">
        <v>88</v>
      </c>
      <c r="R535" s="16">
        <v>88</v>
      </c>
      <c r="S535" s="159"/>
      <c r="T535" s="57">
        <v>146</v>
      </c>
      <c r="V535" s="152"/>
      <c r="Z535" s="16">
        <f t="shared" si="267"/>
        <v>610</v>
      </c>
      <c r="AA535" s="16">
        <f t="shared" si="268"/>
        <v>471</v>
      </c>
      <c r="AB535" s="38">
        <f t="shared" si="269"/>
        <v>1.2951167728237791</v>
      </c>
      <c r="AC535" s="38">
        <f t="shared" si="270"/>
        <v>1.2951167728237791</v>
      </c>
    </row>
    <row r="536" spans="1:29" ht="15.75" hidden="1" customHeight="1" x14ac:dyDescent="0.25">
      <c r="A536" s="16">
        <v>533</v>
      </c>
      <c r="B536" s="31" t="s">
        <v>943</v>
      </c>
      <c r="C536" s="31" t="s">
        <v>955</v>
      </c>
      <c r="D536" s="31" t="s">
        <v>16</v>
      </c>
      <c r="E536" s="17" t="s">
        <v>956</v>
      </c>
      <c r="F536" s="18">
        <v>1</v>
      </c>
      <c r="G536" s="16" t="s">
        <v>18</v>
      </c>
      <c r="H536" s="16">
        <v>19</v>
      </c>
      <c r="I536" s="16">
        <v>19</v>
      </c>
      <c r="J536" s="37"/>
      <c r="K536" s="16">
        <v>29</v>
      </c>
      <c r="L536" s="16">
        <v>29</v>
      </c>
      <c r="M536" s="34"/>
      <c r="P536" s="35"/>
      <c r="Q536" s="31">
        <v>11</v>
      </c>
      <c r="R536" s="31">
        <v>11</v>
      </c>
      <c r="S536" s="159"/>
      <c r="T536" s="57">
        <v>35</v>
      </c>
      <c r="V536" s="152"/>
      <c r="Z536" s="16">
        <f t="shared" si="267"/>
        <v>94</v>
      </c>
      <c r="AA536" s="16">
        <f t="shared" si="268"/>
        <v>59</v>
      </c>
      <c r="AB536" s="38">
        <f t="shared" si="269"/>
        <v>1.5932203389830508</v>
      </c>
      <c r="AC536" s="38">
        <f t="shared" si="270"/>
        <v>1.5932203389830508</v>
      </c>
    </row>
    <row r="537" spans="1:29" ht="15.75" hidden="1" customHeight="1" x14ac:dyDescent="0.25">
      <c r="A537" s="16">
        <v>534</v>
      </c>
      <c r="B537" s="31" t="s">
        <v>943</v>
      </c>
      <c r="C537" s="31" t="s">
        <v>957</v>
      </c>
      <c r="D537" s="31" t="s">
        <v>16</v>
      </c>
      <c r="E537" s="17" t="s">
        <v>958</v>
      </c>
      <c r="F537" s="18">
        <v>1</v>
      </c>
      <c r="G537" s="16" t="s">
        <v>18</v>
      </c>
      <c r="H537" s="16">
        <v>11</v>
      </c>
      <c r="I537" s="16">
        <v>11</v>
      </c>
      <c r="J537" s="37"/>
      <c r="K537" s="16">
        <v>11</v>
      </c>
      <c r="L537" s="16">
        <v>11</v>
      </c>
      <c r="M537" s="34"/>
      <c r="P537" s="35"/>
      <c r="Q537" s="16">
        <v>6</v>
      </c>
      <c r="R537" s="16">
        <v>6</v>
      </c>
      <c r="S537" s="159"/>
      <c r="T537" s="57">
        <v>11</v>
      </c>
      <c r="V537" s="152"/>
      <c r="Z537" s="16">
        <f t="shared" si="267"/>
        <v>39</v>
      </c>
      <c r="AA537" s="16">
        <f t="shared" si="268"/>
        <v>28</v>
      </c>
      <c r="AB537" s="38">
        <f t="shared" si="269"/>
        <v>1.3928571428571428</v>
      </c>
      <c r="AC537" s="38">
        <f t="shared" si="270"/>
        <v>1.3928571428571428</v>
      </c>
    </row>
    <row r="538" spans="1:29" ht="15.75" hidden="1" customHeight="1" x14ac:dyDescent="0.25">
      <c r="A538" s="16">
        <v>535</v>
      </c>
      <c r="B538" s="31" t="s">
        <v>943</v>
      </c>
      <c r="C538" s="31" t="s">
        <v>959</v>
      </c>
      <c r="D538" s="31" t="s">
        <v>16</v>
      </c>
      <c r="E538" s="17" t="s">
        <v>960</v>
      </c>
      <c r="F538" s="18">
        <v>1</v>
      </c>
      <c r="G538" s="16" t="s">
        <v>18</v>
      </c>
      <c r="H538" s="16">
        <v>41</v>
      </c>
      <c r="I538" s="16">
        <v>41</v>
      </c>
      <c r="J538" s="37" t="s">
        <v>961</v>
      </c>
      <c r="K538" s="16">
        <v>58</v>
      </c>
      <c r="L538" s="16">
        <v>58</v>
      </c>
      <c r="M538" s="34"/>
      <c r="P538" s="35"/>
      <c r="Q538" s="31">
        <v>57</v>
      </c>
      <c r="R538" s="31">
        <v>57</v>
      </c>
      <c r="S538" s="159"/>
      <c r="T538" s="57">
        <v>63</v>
      </c>
      <c r="U538" s="6">
        <v>63</v>
      </c>
      <c r="V538" s="152"/>
      <c r="Z538" s="16">
        <f t="shared" si="267"/>
        <v>219</v>
      </c>
      <c r="AA538" s="16">
        <f t="shared" si="268"/>
        <v>219</v>
      </c>
      <c r="AB538" s="38">
        <f t="shared" si="269"/>
        <v>1</v>
      </c>
      <c r="AC538" s="38">
        <f t="shared" si="270"/>
        <v>1</v>
      </c>
    </row>
    <row r="539" spans="1:29" ht="15.75" hidden="1" customHeight="1" x14ac:dyDescent="0.25">
      <c r="A539" s="16">
        <v>536</v>
      </c>
      <c r="B539" s="31" t="s">
        <v>943</v>
      </c>
      <c r="C539" s="31" t="s">
        <v>959</v>
      </c>
      <c r="D539" s="31" t="s">
        <v>16</v>
      </c>
      <c r="E539" s="17" t="s">
        <v>962</v>
      </c>
      <c r="F539" s="18">
        <v>1</v>
      </c>
      <c r="G539" s="16" t="s">
        <v>18</v>
      </c>
      <c r="H539" s="16">
        <v>47</v>
      </c>
      <c r="I539" s="16">
        <v>47</v>
      </c>
      <c r="J539" s="37" t="s">
        <v>963</v>
      </c>
      <c r="K539" s="16">
        <v>46</v>
      </c>
      <c r="L539" s="16">
        <v>46</v>
      </c>
      <c r="M539" s="34"/>
      <c r="N539" s="16">
        <v>102</v>
      </c>
      <c r="O539" s="16">
        <v>102</v>
      </c>
      <c r="P539" s="35"/>
      <c r="Q539" s="31">
        <v>24</v>
      </c>
      <c r="R539" s="31">
        <v>24</v>
      </c>
      <c r="S539" s="159"/>
      <c r="T539" s="57">
        <v>68</v>
      </c>
      <c r="U539" s="6">
        <v>68</v>
      </c>
      <c r="V539" s="152"/>
      <c r="Z539" s="16">
        <f t="shared" si="267"/>
        <v>287</v>
      </c>
      <c r="AA539" s="16">
        <f t="shared" si="268"/>
        <v>287</v>
      </c>
      <c r="AB539" s="38">
        <f t="shared" si="269"/>
        <v>1</v>
      </c>
      <c r="AC539" s="38">
        <f t="shared" si="270"/>
        <v>1</v>
      </c>
    </row>
    <row r="540" spans="1:29" ht="15.75" hidden="1" customHeight="1" x14ac:dyDescent="0.25">
      <c r="A540" s="16">
        <v>537</v>
      </c>
      <c r="B540" s="31" t="s">
        <v>943</v>
      </c>
      <c r="C540" s="31" t="s">
        <v>959</v>
      </c>
      <c r="D540" s="31" t="s">
        <v>16</v>
      </c>
      <c r="E540" s="17" t="s">
        <v>964</v>
      </c>
      <c r="F540" s="18">
        <v>1</v>
      </c>
      <c r="G540" s="16" t="s">
        <v>18</v>
      </c>
      <c r="H540" s="16">
        <v>47</v>
      </c>
      <c r="I540" s="16">
        <v>47</v>
      </c>
      <c r="J540" s="37" t="s">
        <v>965</v>
      </c>
      <c r="K540" s="16">
        <v>46</v>
      </c>
      <c r="L540" s="16">
        <v>46</v>
      </c>
      <c r="M540" s="34"/>
      <c r="N540" s="16">
        <v>53</v>
      </c>
      <c r="O540" s="16">
        <v>53</v>
      </c>
      <c r="P540" s="35"/>
      <c r="Q540" s="31">
        <v>24</v>
      </c>
      <c r="R540" s="31">
        <v>24</v>
      </c>
      <c r="S540" s="159"/>
      <c r="T540" s="57">
        <v>63</v>
      </c>
      <c r="U540" s="6">
        <v>63</v>
      </c>
      <c r="V540" s="152"/>
      <c r="Z540" s="16">
        <f t="shared" si="267"/>
        <v>233</v>
      </c>
      <c r="AA540" s="16">
        <f t="shared" si="268"/>
        <v>233</v>
      </c>
      <c r="AB540" s="38">
        <f t="shared" si="269"/>
        <v>1</v>
      </c>
      <c r="AC540" s="38">
        <f t="shared" si="270"/>
        <v>1</v>
      </c>
    </row>
    <row r="541" spans="1:29" ht="15.75" hidden="1" customHeight="1" x14ac:dyDescent="0.25">
      <c r="A541" s="16">
        <v>538</v>
      </c>
      <c r="B541" s="31" t="s">
        <v>943</v>
      </c>
      <c r="C541" s="31" t="s">
        <v>959</v>
      </c>
      <c r="D541" s="31" t="s">
        <v>16</v>
      </c>
      <c r="E541" s="17" t="s">
        <v>966</v>
      </c>
      <c r="F541" s="18">
        <v>1</v>
      </c>
      <c r="G541" s="16" t="s">
        <v>18</v>
      </c>
      <c r="H541" s="16">
        <v>282</v>
      </c>
      <c r="I541" s="16">
        <v>282</v>
      </c>
      <c r="J541" s="37" t="s">
        <v>967</v>
      </c>
      <c r="K541" s="16">
        <v>276</v>
      </c>
      <c r="L541" s="16">
        <v>276</v>
      </c>
      <c r="M541" s="34"/>
      <c r="N541" s="16">
        <v>330</v>
      </c>
      <c r="O541" s="16">
        <v>330</v>
      </c>
      <c r="P541" s="35"/>
      <c r="Q541" s="31">
        <v>144</v>
      </c>
      <c r="R541" s="31">
        <v>144</v>
      </c>
      <c r="S541" s="159"/>
      <c r="T541" s="57">
        <v>378</v>
      </c>
      <c r="U541" s="6">
        <v>378</v>
      </c>
      <c r="V541" s="152"/>
      <c r="Z541" s="16">
        <f t="shared" si="267"/>
        <v>1410</v>
      </c>
      <c r="AA541" s="16">
        <f t="shared" si="268"/>
        <v>1410</v>
      </c>
      <c r="AB541" s="38">
        <f t="shared" si="269"/>
        <v>1</v>
      </c>
      <c r="AC541" s="38">
        <f t="shared" si="270"/>
        <v>1</v>
      </c>
    </row>
    <row r="542" spans="1:29" ht="15.75" hidden="1" customHeight="1" x14ac:dyDescent="0.25">
      <c r="A542" s="16">
        <v>539</v>
      </c>
      <c r="B542" s="31" t="s">
        <v>943</v>
      </c>
      <c r="C542" s="31" t="s">
        <v>959</v>
      </c>
      <c r="D542" s="31" t="s">
        <v>16</v>
      </c>
      <c r="E542" s="17" t="s">
        <v>968</v>
      </c>
      <c r="F542" s="18">
        <v>1</v>
      </c>
      <c r="G542" s="16" t="s">
        <v>18</v>
      </c>
      <c r="H542" s="16">
        <v>165</v>
      </c>
      <c r="I542" s="16">
        <v>165</v>
      </c>
      <c r="J542" s="37" t="s">
        <v>969</v>
      </c>
      <c r="K542" s="16">
        <v>29</v>
      </c>
      <c r="L542" s="16">
        <v>29</v>
      </c>
      <c r="M542" s="34"/>
      <c r="N542" s="16">
        <v>92</v>
      </c>
      <c r="O542" s="16">
        <v>92</v>
      </c>
      <c r="P542" s="35"/>
      <c r="Q542" s="31">
        <v>3</v>
      </c>
      <c r="R542" s="31">
        <v>3</v>
      </c>
      <c r="S542" s="159"/>
      <c r="T542" s="57">
        <v>50</v>
      </c>
      <c r="U542" s="6">
        <v>50</v>
      </c>
      <c r="V542" s="152"/>
      <c r="Z542" s="16">
        <f t="shared" si="267"/>
        <v>339</v>
      </c>
      <c r="AA542" s="16">
        <f t="shared" si="268"/>
        <v>339</v>
      </c>
      <c r="AB542" s="38">
        <f t="shared" si="269"/>
        <v>1</v>
      </c>
      <c r="AC542" s="38">
        <f t="shared" si="270"/>
        <v>1</v>
      </c>
    </row>
    <row r="543" spans="1:29" ht="15.75" hidden="1" customHeight="1" x14ac:dyDescent="0.25">
      <c r="A543" s="16">
        <v>540</v>
      </c>
      <c r="B543" s="31" t="s">
        <v>943</v>
      </c>
      <c r="C543" s="31" t="s">
        <v>959</v>
      </c>
      <c r="D543" s="31" t="s">
        <v>16</v>
      </c>
      <c r="E543" s="17" t="s">
        <v>970</v>
      </c>
      <c r="F543" s="18">
        <v>1</v>
      </c>
      <c r="G543" s="16" t="s">
        <v>18</v>
      </c>
      <c r="H543" s="16">
        <v>0</v>
      </c>
      <c r="I543" s="16">
        <v>0</v>
      </c>
      <c r="J543" s="37"/>
      <c r="K543" s="16">
        <v>6</v>
      </c>
      <c r="L543" s="16">
        <v>6</v>
      </c>
      <c r="M543" s="34"/>
      <c r="N543" s="16">
        <v>3</v>
      </c>
      <c r="O543" s="16">
        <v>3</v>
      </c>
      <c r="P543" s="35"/>
      <c r="Q543" s="31">
        <v>1</v>
      </c>
      <c r="R543" s="31">
        <v>1</v>
      </c>
      <c r="S543" s="159"/>
      <c r="T543" s="57">
        <v>4</v>
      </c>
      <c r="U543" s="6">
        <v>4</v>
      </c>
      <c r="V543" s="152"/>
      <c r="Z543" s="16">
        <f t="shared" si="267"/>
        <v>14</v>
      </c>
      <c r="AA543" s="16">
        <f t="shared" si="268"/>
        <v>14</v>
      </c>
      <c r="AB543" s="38">
        <f t="shared" si="269"/>
        <v>1</v>
      </c>
      <c r="AC543" s="38">
        <f t="shared" si="270"/>
        <v>1</v>
      </c>
    </row>
    <row r="544" spans="1:29" ht="15.75" hidden="1" customHeight="1" x14ac:dyDescent="0.25">
      <c r="A544" s="16">
        <v>541</v>
      </c>
      <c r="B544" s="31" t="s">
        <v>943</v>
      </c>
      <c r="C544" s="31" t="s">
        <v>971</v>
      </c>
      <c r="D544" s="31" t="s">
        <v>16</v>
      </c>
      <c r="E544" s="17" t="s">
        <v>972</v>
      </c>
      <c r="F544" s="18">
        <v>1</v>
      </c>
      <c r="G544" s="16" t="s">
        <v>18</v>
      </c>
      <c r="H544" s="16">
        <v>111</v>
      </c>
      <c r="I544" s="16">
        <v>31</v>
      </c>
      <c r="J544" s="37"/>
      <c r="K544" s="16">
        <v>155</v>
      </c>
      <c r="L544" s="16">
        <v>28</v>
      </c>
      <c r="M544" s="34"/>
      <c r="N544" s="60">
        <v>90</v>
      </c>
      <c r="O544" s="60">
        <v>31</v>
      </c>
      <c r="P544" s="35"/>
      <c r="Q544" s="31">
        <v>57</v>
      </c>
      <c r="R544" s="31">
        <v>30</v>
      </c>
      <c r="S544" s="159"/>
      <c r="T544" s="57">
        <v>31</v>
      </c>
      <c r="U544" s="6">
        <v>31</v>
      </c>
      <c r="V544" s="152"/>
      <c r="Z544" s="16">
        <f t="shared" si="267"/>
        <v>444</v>
      </c>
      <c r="AA544" s="16">
        <f t="shared" si="268"/>
        <v>151</v>
      </c>
      <c r="AB544" s="38">
        <f t="shared" si="269"/>
        <v>2.9403973509933774</v>
      </c>
      <c r="AC544" s="38">
        <f t="shared" si="270"/>
        <v>2.9403973509933774</v>
      </c>
    </row>
    <row r="545" spans="1:29" ht="15.75" hidden="1" customHeight="1" x14ac:dyDescent="0.25">
      <c r="A545" s="16">
        <v>542</v>
      </c>
      <c r="B545" s="31" t="s">
        <v>943</v>
      </c>
      <c r="C545" s="31" t="s">
        <v>971</v>
      </c>
      <c r="D545" s="31" t="s">
        <v>16</v>
      </c>
      <c r="E545" s="17" t="s">
        <v>973</v>
      </c>
      <c r="F545" s="18">
        <v>1</v>
      </c>
      <c r="G545" s="16" t="s">
        <v>18</v>
      </c>
      <c r="H545" s="31">
        <v>54</v>
      </c>
      <c r="I545" s="31">
        <v>31</v>
      </c>
      <c r="J545" s="37"/>
      <c r="K545" s="16">
        <v>63</v>
      </c>
      <c r="L545" s="16">
        <v>28</v>
      </c>
      <c r="M545" s="34"/>
      <c r="N545" s="48">
        <v>68</v>
      </c>
      <c r="O545" s="48">
        <v>31</v>
      </c>
      <c r="P545" s="35"/>
      <c r="Q545" s="31">
        <v>60</v>
      </c>
      <c r="R545" s="31">
        <v>30</v>
      </c>
      <c r="S545" s="159"/>
      <c r="T545" s="57">
        <v>75</v>
      </c>
      <c r="U545" s="6">
        <v>31</v>
      </c>
      <c r="V545" s="152"/>
      <c r="Z545" s="16">
        <f t="shared" si="267"/>
        <v>320</v>
      </c>
      <c r="AA545" s="16">
        <f t="shared" si="268"/>
        <v>151</v>
      </c>
      <c r="AB545" s="38">
        <f t="shared" si="269"/>
        <v>2.1192052980132452</v>
      </c>
      <c r="AC545" s="38">
        <f t="shared" si="270"/>
        <v>2.1192052980132452</v>
      </c>
    </row>
    <row r="546" spans="1:29" ht="15.75" hidden="1" customHeight="1" x14ac:dyDescent="0.25">
      <c r="A546" s="16">
        <v>543</v>
      </c>
      <c r="B546" s="31" t="s">
        <v>943</v>
      </c>
      <c r="C546" s="31" t="s">
        <v>971</v>
      </c>
      <c r="D546" s="31" t="s">
        <v>16</v>
      </c>
      <c r="E546" s="17" t="s">
        <v>974</v>
      </c>
      <c r="F546" s="18">
        <v>1</v>
      </c>
      <c r="G546" s="16" t="s">
        <v>18</v>
      </c>
      <c r="H546" s="31">
        <v>54</v>
      </c>
      <c r="I546" s="31">
        <v>31</v>
      </c>
      <c r="J546" s="37"/>
      <c r="K546" s="16">
        <v>63</v>
      </c>
      <c r="L546" s="16">
        <v>28</v>
      </c>
      <c r="M546" s="34"/>
      <c r="N546" s="48">
        <v>68</v>
      </c>
      <c r="O546" s="48">
        <v>31</v>
      </c>
      <c r="P546" s="35"/>
      <c r="Q546" s="31">
        <v>60</v>
      </c>
      <c r="R546" s="31">
        <v>30</v>
      </c>
      <c r="S546" s="159"/>
      <c r="T546" s="57">
        <v>75</v>
      </c>
      <c r="U546" s="6">
        <v>31</v>
      </c>
      <c r="V546" s="152"/>
      <c r="Z546" s="16">
        <f t="shared" si="267"/>
        <v>320</v>
      </c>
      <c r="AA546" s="16">
        <f t="shared" si="268"/>
        <v>151</v>
      </c>
      <c r="AB546" s="38">
        <f t="shared" si="269"/>
        <v>2.1192052980132452</v>
      </c>
      <c r="AC546" s="38">
        <f t="shared" si="270"/>
        <v>2.1192052980132452</v>
      </c>
    </row>
    <row r="547" spans="1:29" ht="15.75" hidden="1" customHeight="1" x14ac:dyDescent="0.25">
      <c r="A547" s="16">
        <v>544</v>
      </c>
      <c r="B547" s="31" t="s">
        <v>943</v>
      </c>
      <c r="C547" s="31" t="s">
        <v>971</v>
      </c>
      <c r="D547" s="31" t="s">
        <v>16</v>
      </c>
      <c r="E547" s="17" t="s">
        <v>975</v>
      </c>
      <c r="F547" s="18">
        <v>1</v>
      </c>
      <c r="G547" s="16" t="s">
        <v>18</v>
      </c>
      <c r="H547" s="31">
        <v>54</v>
      </c>
      <c r="I547" s="31">
        <v>31</v>
      </c>
      <c r="J547" s="37"/>
      <c r="K547" s="16">
        <v>63</v>
      </c>
      <c r="L547" s="16">
        <v>28</v>
      </c>
      <c r="M547" s="34"/>
      <c r="N547" s="48">
        <v>68</v>
      </c>
      <c r="O547" s="48">
        <v>31</v>
      </c>
      <c r="P547" s="35"/>
      <c r="Q547" s="31">
        <v>60</v>
      </c>
      <c r="R547" s="31">
        <v>30</v>
      </c>
      <c r="S547" s="159"/>
      <c r="T547" s="57">
        <v>75</v>
      </c>
      <c r="U547" s="6">
        <v>31</v>
      </c>
      <c r="V547" s="152"/>
      <c r="Z547" s="16">
        <f t="shared" si="267"/>
        <v>320</v>
      </c>
      <c r="AA547" s="16">
        <f t="shared" si="268"/>
        <v>151</v>
      </c>
      <c r="AB547" s="38">
        <f t="shared" si="269"/>
        <v>2.1192052980132452</v>
      </c>
      <c r="AC547" s="38">
        <f t="shared" si="270"/>
        <v>2.1192052980132452</v>
      </c>
    </row>
    <row r="548" spans="1:29" ht="15.75" hidden="1" customHeight="1" x14ac:dyDescent="0.25">
      <c r="A548" s="16">
        <v>545</v>
      </c>
      <c r="B548" s="31" t="s">
        <v>943</v>
      </c>
      <c r="C548" s="31" t="s">
        <v>971</v>
      </c>
      <c r="D548" s="31" t="s">
        <v>16</v>
      </c>
      <c r="E548" s="17" t="s">
        <v>976</v>
      </c>
      <c r="F548" s="18">
        <v>1</v>
      </c>
      <c r="G548" s="16" t="s">
        <v>18</v>
      </c>
      <c r="H548" s="31">
        <v>54</v>
      </c>
      <c r="I548" s="31">
        <v>31</v>
      </c>
      <c r="J548" s="37"/>
      <c r="K548" s="16">
        <v>63</v>
      </c>
      <c r="L548" s="16">
        <v>28</v>
      </c>
      <c r="M548" s="34"/>
      <c r="N548" s="48">
        <v>68</v>
      </c>
      <c r="O548" s="48">
        <v>31</v>
      </c>
      <c r="P548" s="35"/>
      <c r="Q548" s="31">
        <v>60</v>
      </c>
      <c r="R548" s="31">
        <v>30</v>
      </c>
      <c r="S548" s="159"/>
      <c r="T548" s="57">
        <v>75</v>
      </c>
      <c r="U548" s="6">
        <v>31</v>
      </c>
      <c r="V548" s="152"/>
      <c r="Z548" s="16">
        <f t="shared" si="267"/>
        <v>320</v>
      </c>
      <c r="AA548" s="16">
        <f t="shared" si="268"/>
        <v>151</v>
      </c>
      <c r="AB548" s="38">
        <f t="shared" si="269"/>
        <v>2.1192052980132452</v>
      </c>
      <c r="AC548" s="38">
        <f t="shared" si="270"/>
        <v>2.1192052980132452</v>
      </c>
    </row>
    <row r="549" spans="1:29" ht="15.75" hidden="1" customHeight="1" x14ac:dyDescent="0.25">
      <c r="A549" s="16">
        <v>546</v>
      </c>
      <c r="B549" s="31" t="s">
        <v>943</v>
      </c>
      <c r="C549" s="31" t="s">
        <v>977</v>
      </c>
      <c r="D549" s="31" t="s">
        <v>16</v>
      </c>
      <c r="E549" s="17" t="s">
        <v>978</v>
      </c>
      <c r="F549" s="18">
        <v>1</v>
      </c>
      <c r="G549" s="16" t="s">
        <v>18</v>
      </c>
      <c r="H549" s="31">
        <v>253</v>
      </c>
      <c r="I549" s="31">
        <v>253</v>
      </c>
      <c r="J549" s="37" t="s">
        <v>979</v>
      </c>
      <c r="K549" s="16">
        <v>123</v>
      </c>
      <c r="L549" s="16">
        <v>130</v>
      </c>
      <c r="M549" s="34" t="s">
        <v>1266</v>
      </c>
      <c r="N549" s="16">
        <v>146</v>
      </c>
      <c r="O549" s="16">
        <v>146</v>
      </c>
      <c r="P549" s="35" t="s">
        <v>1266</v>
      </c>
      <c r="Q549" s="16">
        <v>88</v>
      </c>
      <c r="R549" s="16">
        <v>88</v>
      </c>
      <c r="S549" s="59" t="s">
        <v>979</v>
      </c>
      <c r="T549" s="57">
        <v>146</v>
      </c>
      <c r="U549" s="6">
        <v>146</v>
      </c>
      <c r="V549" s="6" t="s">
        <v>3729</v>
      </c>
      <c r="Z549" s="16">
        <f t="shared" si="267"/>
        <v>756</v>
      </c>
      <c r="AA549" s="16">
        <f t="shared" si="268"/>
        <v>763</v>
      </c>
      <c r="AB549" s="38">
        <f t="shared" si="269"/>
        <v>0.99082568807339455</v>
      </c>
      <c r="AC549" s="38">
        <f t="shared" si="270"/>
        <v>0.99082568807339455</v>
      </c>
    </row>
    <row r="550" spans="1:29" ht="15.75" hidden="1" customHeight="1" x14ac:dyDescent="0.25">
      <c r="A550" s="16">
        <v>547</v>
      </c>
      <c r="B550" s="31" t="s">
        <v>943</v>
      </c>
      <c r="C550" s="31" t="s">
        <v>977</v>
      </c>
      <c r="D550" s="31" t="s">
        <v>16</v>
      </c>
      <c r="E550" s="17" t="s">
        <v>980</v>
      </c>
      <c r="F550" s="18">
        <v>1</v>
      </c>
      <c r="G550" s="16" t="s">
        <v>18</v>
      </c>
      <c r="H550" s="31">
        <v>1</v>
      </c>
      <c r="I550" s="31">
        <v>1</v>
      </c>
      <c r="J550" s="37" t="s">
        <v>979</v>
      </c>
      <c r="K550" s="16">
        <v>2</v>
      </c>
      <c r="L550" s="16">
        <v>2</v>
      </c>
      <c r="M550" s="34" t="s">
        <v>1266</v>
      </c>
      <c r="N550" s="16">
        <v>6</v>
      </c>
      <c r="O550" s="16">
        <v>6</v>
      </c>
      <c r="P550" s="35" t="s">
        <v>1266</v>
      </c>
      <c r="Q550" s="16">
        <v>3</v>
      </c>
      <c r="R550" s="16">
        <v>3</v>
      </c>
      <c r="S550" s="59" t="s">
        <v>979</v>
      </c>
      <c r="T550" s="57">
        <v>2</v>
      </c>
      <c r="U550" s="6">
        <v>2</v>
      </c>
      <c r="V550" s="6" t="s">
        <v>3729</v>
      </c>
      <c r="Z550" s="16">
        <f t="shared" si="267"/>
        <v>14</v>
      </c>
      <c r="AA550" s="16">
        <f t="shared" si="268"/>
        <v>14</v>
      </c>
      <c r="AB550" s="38">
        <f t="shared" si="269"/>
        <v>1</v>
      </c>
      <c r="AC550" s="38">
        <f t="shared" si="270"/>
        <v>1</v>
      </c>
    </row>
    <row r="551" spans="1:29" ht="15.75" hidden="1" customHeight="1" x14ac:dyDescent="0.25">
      <c r="A551" s="16">
        <v>548</v>
      </c>
      <c r="B551" s="31" t="s">
        <v>943</v>
      </c>
      <c r="C551" s="31" t="s">
        <v>977</v>
      </c>
      <c r="D551" s="31" t="s">
        <v>16</v>
      </c>
      <c r="E551" s="17" t="s">
        <v>981</v>
      </c>
      <c r="F551" s="18">
        <v>1</v>
      </c>
      <c r="G551" s="16" t="s">
        <v>18</v>
      </c>
      <c r="H551" s="31">
        <v>151</v>
      </c>
      <c r="I551" s="31">
        <v>253</v>
      </c>
      <c r="J551" s="37" t="s">
        <v>979</v>
      </c>
      <c r="K551" s="16">
        <v>86</v>
      </c>
      <c r="L551" s="16">
        <v>123</v>
      </c>
      <c r="M551" s="34" t="s">
        <v>1266</v>
      </c>
      <c r="N551" s="16">
        <v>95</v>
      </c>
      <c r="O551" s="16">
        <v>134</v>
      </c>
      <c r="P551" s="35" t="s">
        <v>1266</v>
      </c>
      <c r="Q551" s="16">
        <v>65</v>
      </c>
      <c r="R551" s="16">
        <v>88</v>
      </c>
      <c r="S551" s="59" t="s">
        <v>979</v>
      </c>
      <c r="T551" s="57">
        <v>110</v>
      </c>
      <c r="U551" s="6">
        <v>146</v>
      </c>
      <c r="V551" s="6" t="s">
        <v>3729</v>
      </c>
      <c r="Z551" s="16">
        <f t="shared" si="267"/>
        <v>507</v>
      </c>
      <c r="AA551" s="16">
        <f t="shared" si="268"/>
        <v>744</v>
      </c>
      <c r="AB551" s="38">
        <f t="shared" si="269"/>
        <v>0.68145161290322576</v>
      </c>
      <c r="AC551" s="38">
        <f t="shared" si="270"/>
        <v>0.68145161290322576</v>
      </c>
    </row>
    <row r="552" spans="1:29" ht="15.75" hidden="1" customHeight="1" x14ac:dyDescent="0.25">
      <c r="A552" s="16">
        <v>549</v>
      </c>
      <c r="B552" s="31" t="s">
        <v>943</v>
      </c>
      <c r="C552" s="31" t="s">
        <v>982</v>
      </c>
      <c r="D552" s="31" t="s">
        <v>16</v>
      </c>
      <c r="E552" s="17" t="s">
        <v>983</v>
      </c>
      <c r="F552" s="16">
        <v>4</v>
      </c>
      <c r="G552" s="16" t="s">
        <v>54</v>
      </c>
      <c r="H552" s="21">
        <v>0</v>
      </c>
      <c r="I552" s="21">
        <v>0</v>
      </c>
      <c r="J552" s="33" t="s">
        <v>26</v>
      </c>
      <c r="K552" s="21">
        <v>0</v>
      </c>
      <c r="L552" s="21">
        <v>0</v>
      </c>
      <c r="M552" s="33" t="s">
        <v>26</v>
      </c>
      <c r="N552" s="16">
        <v>1</v>
      </c>
      <c r="O552" s="21">
        <v>1</v>
      </c>
      <c r="P552" s="35"/>
      <c r="Q552" s="21">
        <v>0</v>
      </c>
      <c r="R552" s="21">
        <v>0</v>
      </c>
      <c r="S552" s="33" t="s">
        <v>26</v>
      </c>
      <c r="T552" s="21">
        <v>0</v>
      </c>
      <c r="U552" s="21">
        <v>0</v>
      </c>
      <c r="V552" s="33" t="s">
        <v>26</v>
      </c>
      <c r="X552" s="21">
        <v>1</v>
      </c>
      <c r="Z552" s="16">
        <f t="shared" si="267"/>
        <v>1</v>
      </c>
      <c r="AA552" s="16">
        <f t="shared" si="268"/>
        <v>2</v>
      </c>
      <c r="AB552" s="42">
        <f t="shared" ref="AB552:AB563" si="271">+Z552/AA552</f>
        <v>0.5</v>
      </c>
      <c r="AC552" s="42">
        <f t="shared" ref="AC552:AC563" si="272">+Z552/F552</f>
        <v>0.25</v>
      </c>
    </row>
    <row r="553" spans="1:29" ht="15.75" hidden="1" customHeight="1" x14ac:dyDescent="0.25">
      <c r="A553" s="16">
        <v>550</v>
      </c>
      <c r="B553" s="31" t="s">
        <v>943</v>
      </c>
      <c r="C553" s="31" t="s">
        <v>982</v>
      </c>
      <c r="D553" s="31" t="s">
        <v>16</v>
      </c>
      <c r="E553" s="17" t="s">
        <v>984</v>
      </c>
      <c r="F553" s="16">
        <v>4</v>
      </c>
      <c r="G553" s="16" t="s">
        <v>985</v>
      </c>
      <c r="H553" s="21">
        <v>0</v>
      </c>
      <c r="I553" s="21">
        <v>0</v>
      </c>
      <c r="J553" s="33" t="s">
        <v>26</v>
      </c>
      <c r="K553" s="21">
        <v>0</v>
      </c>
      <c r="L553" s="21">
        <v>0</v>
      </c>
      <c r="M553" s="33" t="s">
        <v>26</v>
      </c>
      <c r="N553" s="16">
        <v>1</v>
      </c>
      <c r="O553" s="21">
        <v>1</v>
      </c>
      <c r="P553" s="35"/>
      <c r="Q553" s="21">
        <v>0</v>
      </c>
      <c r="R553" s="21">
        <v>0</v>
      </c>
      <c r="S553" s="33" t="s">
        <v>26</v>
      </c>
      <c r="T553" s="21">
        <v>0</v>
      </c>
      <c r="U553" s="21">
        <v>0</v>
      </c>
      <c r="V553" s="33" t="s">
        <v>26</v>
      </c>
      <c r="X553" s="21">
        <v>1</v>
      </c>
      <c r="Z553" s="16">
        <f t="shared" si="267"/>
        <v>1</v>
      </c>
      <c r="AA553" s="16">
        <f t="shared" si="268"/>
        <v>2</v>
      </c>
      <c r="AB553" s="42">
        <f t="shared" si="271"/>
        <v>0.5</v>
      </c>
      <c r="AC553" s="42">
        <f t="shared" si="272"/>
        <v>0.25</v>
      </c>
    </row>
    <row r="554" spans="1:29" ht="15.75" hidden="1" customHeight="1" x14ac:dyDescent="0.25">
      <c r="A554" s="16">
        <v>551</v>
      </c>
      <c r="B554" s="31" t="s">
        <v>943</v>
      </c>
      <c r="C554" s="31" t="s">
        <v>982</v>
      </c>
      <c r="D554" s="31" t="s">
        <v>16</v>
      </c>
      <c r="E554" s="17" t="s">
        <v>986</v>
      </c>
      <c r="F554" s="16">
        <v>4</v>
      </c>
      <c r="G554" s="16" t="s">
        <v>985</v>
      </c>
      <c r="H554" s="21">
        <v>0</v>
      </c>
      <c r="I554" s="21">
        <v>0</v>
      </c>
      <c r="J554" s="33" t="s">
        <v>26</v>
      </c>
      <c r="K554" s="21">
        <v>0</v>
      </c>
      <c r="L554" s="21">
        <v>0</v>
      </c>
      <c r="M554" s="33" t="s">
        <v>26</v>
      </c>
      <c r="N554" s="16">
        <v>1</v>
      </c>
      <c r="O554" s="21">
        <v>1</v>
      </c>
      <c r="P554" s="35"/>
      <c r="Q554" s="21">
        <v>0</v>
      </c>
      <c r="R554" s="21">
        <v>0</v>
      </c>
      <c r="S554" s="33" t="s">
        <v>26</v>
      </c>
      <c r="T554" s="21">
        <v>0</v>
      </c>
      <c r="U554" s="21">
        <v>0</v>
      </c>
      <c r="V554" s="33" t="s">
        <v>26</v>
      </c>
      <c r="X554" s="21">
        <v>1</v>
      </c>
      <c r="Z554" s="16">
        <f t="shared" si="267"/>
        <v>1</v>
      </c>
      <c r="AA554" s="16">
        <f t="shared" si="268"/>
        <v>2</v>
      </c>
      <c r="AB554" s="42">
        <f t="shared" si="271"/>
        <v>0.5</v>
      </c>
      <c r="AC554" s="42">
        <f t="shared" si="272"/>
        <v>0.25</v>
      </c>
    </row>
    <row r="555" spans="1:29" ht="15.75" hidden="1" customHeight="1" x14ac:dyDescent="0.25">
      <c r="A555" s="16">
        <v>552</v>
      </c>
      <c r="B555" s="31" t="s">
        <v>943</v>
      </c>
      <c r="C555" s="31" t="s">
        <v>982</v>
      </c>
      <c r="D555" s="31" t="s">
        <v>16</v>
      </c>
      <c r="E555" s="17" t="s">
        <v>987</v>
      </c>
      <c r="F555" s="16">
        <v>4</v>
      </c>
      <c r="G555" s="16" t="s">
        <v>80</v>
      </c>
      <c r="H555" s="21">
        <v>0</v>
      </c>
      <c r="I555" s="21">
        <v>0</v>
      </c>
      <c r="J555" s="33" t="s">
        <v>26</v>
      </c>
      <c r="K555" s="21">
        <v>0</v>
      </c>
      <c r="L555" s="21">
        <v>0</v>
      </c>
      <c r="M555" s="33" t="s">
        <v>26</v>
      </c>
      <c r="N555" s="16">
        <v>1</v>
      </c>
      <c r="O555" s="21">
        <v>1</v>
      </c>
      <c r="P555" s="35"/>
      <c r="Q555" s="21">
        <v>0</v>
      </c>
      <c r="R555" s="21">
        <v>0</v>
      </c>
      <c r="S555" s="33" t="s">
        <v>26</v>
      </c>
      <c r="T555" s="21">
        <v>0</v>
      </c>
      <c r="U555" s="21">
        <v>0</v>
      </c>
      <c r="V555" s="33" t="s">
        <v>26</v>
      </c>
      <c r="X555" s="21">
        <v>1</v>
      </c>
      <c r="Z555" s="16">
        <f t="shared" si="267"/>
        <v>1</v>
      </c>
      <c r="AA555" s="16">
        <f t="shared" si="268"/>
        <v>2</v>
      </c>
      <c r="AB555" s="42">
        <f t="shared" si="271"/>
        <v>0.5</v>
      </c>
      <c r="AC555" s="42">
        <f t="shared" si="272"/>
        <v>0.25</v>
      </c>
    </row>
    <row r="556" spans="1:29" ht="15.75" hidden="1" customHeight="1" x14ac:dyDescent="0.25">
      <c r="A556" s="16">
        <v>553</v>
      </c>
      <c r="B556" s="31" t="s">
        <v>943</v>
      </c>
      <c r="C556" s="31" t="s">
        <v>982</v>
      </c>
      <c r="D556" s="31" t="s">
        <v>16</v>
      </c>
      <c r="E556" s="17" t="s">
        <v>988</v>
      </c>
      <c r="F556" s="16">
        <v>4</v>
      </c>
      <c r="G556" s="16" t="s">
        <v>80</v>
      </c>
      <c r="H556" s="21">
        <v>0</v>
      </c>
      <c r="I556" s="21">
        <v>0</v>
      </c>
      <c r="J556" s="33" t="s">
        <v>26</v>
      </c>
      <c r="K556" s="21">
        <v>0</v>
      </c>
      <c r="L556" s="21">
        <v>0</v>
      </c>
      <c r="M556" s="33" t="s">
        <v>26</v>
      </c>
      <c r="N556" s="16">
        <v>1</v>
      </c>
      <c r="O556" s="21">
        <v>1</v>
      </c>
      <c r="P556" s="35"/>
      <c r="Q556" s="21">
        <v>0</v>
      </c>
      <c r="R556" s="21">
        <v>0</v>
      </c>
      <c r="S556" s="33" t="s">
        <v>26</v>
      </c>
      <c r="T556" s="21">
        <v>0</v>
      </c>
      <c r="U556" s="21">
        <v>0</v>
      </c>
      <c r="V556" s="33" t="s">
        <v>26</v>
      </c>
      <c r="X556" s="21">
        <v>1</v>
      </c>
      <c r="Z556" s="16">
        <f t="shared" si="267"/>
        <v>1</v>
      </c>
      <c r="AA556" s="16">
        <f t="shared" si="268"/>
        <v>2</v>
      </c>
      <c r="AB556" s="42">
        <f t="shared" si="271"/>
        <v>0.5</v>
      </c>
      <c r="AC556" s="42">
        <f t="shared" si="272"/>
        <v>0.25</v>
      </c>
    </row>
    <row r="557" spans="1:29" ht="15.75" hidden="1" customHeight="1" x14ac:dyDescent="0.25">
      <c r="A557" s="16">
        <v>554</v>
      </c>
      <c r="B557" s="31" t="s">
        <v>943</v>
      </c>
      <c r="C557" s="31" t="s">
        <v>982</v>
      </c>
      <c r="D557" s="31" t="s">
        <v>16</v>
      </c>
      <c r="E557" s="17" t="s">
        <v>989</v>
      </c>
      <c r="F557" s="16">
        <v>4</v>
      </c>
      <c r="G557" s="16" t="s">
        <v>80</v>
      </c>
      <c r="H557" s="21">
        <v>0</v>
      </c>
      <c r="I557" s="21">
        <v>0</v>
      </c>
      <c r="J557" s="33" t="s">
        <v>26</v>
      </c>
      <c r="K557" s="21">
        <v>0</v>
      </c>
      <c r="L557" s="21">
        <v>0</v>
      </c>
      <c r="M557" s="33" t="s">
        <v>26</v>
      </c>
      <c r="N557" s="16">
        <v>1</v>
      </c>
      <c r="O557" s="21">
        <v>1</v>
      </c>
      <c r="P557" s="35"/>
      <c r="Q557" s="21">
        <v>0</v>
      </c>
      <c r="R557" s="21">
        <v>0</v>
      </c>
      <c r="S557" s="33" t="s">
        <v>26</v>
      </c>
      <c r="T557" s="21">
        <v>0</v>
      </c>
      <c r="U557" s="21">
        <v>0</v>
      </c>
      <c r="V557" s="33" t="s">
        <v>26</v>
      </c>
      <c r="W557" s="16"/>
      <c r="X557" s="21">
        <v>1</v>
      </c>
      <c r="Z557" s="16">
        <f t="shared" si="267"/>
        <v>1</v>
      </c>
      <c r="AA557" s="16">
        <f t="shared" si="268"/>
        <v>2</v>
      </c>
      <c r="AB557" s="42">
        <f t="shared" si="271"/>
        <v>0.5</v>
      </c>
      <c r="AC557" s="42">
        <f t="shared" si="272"/>
        <v>0.25</v>
      </c>
    </row>
    <row r="558" spans="1:29" ht="15.75" hidden="1" customHeight="1" x14ac:dyDescent="0.25">
      <c r="A558" s="16">
        <v>555</v>
      </c>
      <c r="B558" s="31" t="s">
        <v>943</v>
      </c>
      <c r="C558" s="31" t="s">
        <v>982</v>
      </c>
      <c r="D558" s="31" t="s">
        <v>16</v>
      </c>
      <c r="E558" s="17" t="s">
        <v>990</v>
      </c>
      <c r="F558" s="16">
        <v>1</v>
      </c>
      <c r="G558" s="16" t="s">
        <v>90</v>
      </c>
      <c r="H558" s="36"/>
      <c r="I558" s="21">
        <v>1</v>
      </c>
      <c r="J558" s="37"/>
      <c r="K558" s="21">
        <v>0</v>
      </c>
      <c r="L558" s="21">
        <v>0</v>
      </c>
      <c r="M558" s="33" t="s">
        <v>26</v>
      </c>
      <c r="N558" s="21">
        <v>0</v>
      </c>
      <c r="O558" s="21">
        <v>0</v>
      </c>
      <c r="P558" s="33" t="s">
        <v>26</v>
      </c>
      <c r="Q558" s="21">
        <v>0</v>
      </c>
      <c r="R558" s="21">
        <v>0</v>
      </c>
      <c r="S558" s="33" t="s">
        <v>26</v>
      </c>
      <c r="T558" s="21">
        <v>0</v>
      </c>
      <c r="U558" s="21">
        <v>0</v>
      </c>
      <c r="V558" s="33" t="s">
        <v>26</v>
      </c>
      <c r="W558" s="21">
        <v>0</v>
      </c>
      <c r="X558" s="21">
        <v>0</v>
      </c>
      <c r="Y558" s="33" t="s">
        <v>26</v>
      </c>
      <c r="Z558" s="16">
        <f t="shared" si="267"/>
        <v>0</v>
      </c>
      <c r="AA558" s="16">
        <f t="shared" si="268"/>
        <v>1</v>
      </c>
      <c r="AB558" s="42">
        <f t="shared" si="271"/>
        <v>0</v>
      </c>
      <c r="AC558" s="42">
        <f t="shared" si="272"/>
        <v>0</v>
      </c>
    </row>
    <row r="559" spans="1:29" ht="15.75" hidden="1" customHeight="1" x14ac:dyDescent="0.25">
      <c r="A559" s="16">
        <v>556</v>
      </c>
      <c r="B559" s="31" t="s">
        <v>943</v>
      </c>
      <c r="C559" s="31" t="s">
        <v>982</v>
      </c>
      <c r="D559" s="31" t="s">
        <v>16</v>
      </c>
      <c r="E559" s="17" t="s">
        <v>991</v>
      </c>
      <c r="F559" s="16">
        <v>1</v>
      </c>
      <c r="G559" s="16" t="s">
        <v>90</v>
      </c>
      <c r="H559" s="21">
        <v>0</v>
      </c>
      <c r="I559" s="21">
        <v>0</v>
      </c>
      <c r="J559" s="33" t="s">
        <v>26</v>
      </c>
      <c r="K559" s="21">
        <v>0</v>
      </c>
      <c r="L559" s="21">
        <v>0</v>
      </c>
      <c r="M559" s="33" t="s">
        <v>26</v>
      </c>
      <c r="N559" s="21">
        <v>0</v>
      </c>
      <c r="O559" s="21">
        <v>0</v>
      </c>
      <c r="P559" s="33" t="s">
        <v>26</v>
      </c>
      <c r="Q559" s="21">
        <v>0</v>
      </c>
      <c r="R559" s="21">
        <v>0</v>
      </c>
      <c r="S559" s="33" t="s">
        <v>26</v>
      </c>
      <c r="T559" s="21">
        <v>0</v>
      </c>
      <c r="U559" s="21">
        <v>0</v>
      </c>
      <c r="V559" s="33" t="s">
        <v>26</v>
      </c>
      <c r="W559" s="21">
        <v>0</v>
      </c>
      <c r="X559" s="21">
        <v>0</v>
      </c>
      <c r="Y559" s="33" t="s">
        <v>26</v>
      </c>
      <c r="Z559" s="16">
        <f t="shared" si="267"/>
        <v>0</v>
      </c>
      <c r="AA559" s="16">
        <f t="shared" si="268"/>
        <v>0</v>
      </c>
      <c r="AB559" s="42" t="e">
        <f t="shared" si="271"/>
        <v>#DIV/0!</v>
      </c>
      <c r="AC559" s="42">
        <f t="shared" si="272"/>
        <v>0</v>
      </c>
    </row>
    <row r="560" spans="1:29" ht="15.75" hidden="1" customHeight="1" x14ac:dyDescent="0.25">
      <c r="A560" s="16">
        <v>557</v>
      </c>
      <c r="B560" s="31" t="s">
        <v>943</v>
      </c>
      <c r="C560" s="31" t="s">
        <v>992</v>
      </c>
      <c r="D560" s="31" t="s">
        <v>16</v>
      </c>
      <c r="E560" s="17" t="s">
        <v>993</v>
      </c>
      <c r="F560" s="16">
        <v>12</v>
      </c>
      <c r="G560" s="16" t="s">
        <v>54</v>
      </c>
      <c r="H560" s="16">
        <v>1</v>
      </c>
      <c r="I560" s="21">
        <v>1</v>
      </c>
      <c r="J560" s="37"/>
      <c r="K560" s="16">
        <v>1</v>
      </c>
      <c r="L560" s="21">
        <v>1</v>
      </c>
      <c r="M560" s="34"/>
      <c r="O560" s="21">
        <v>1</v>
      </c>
      <c r="P560" s="35"/>
      <c r="Q560" s="16">
        <v>1</v>
      </c>
      <c r="R560" s="16">
        <v>1</v>
      </c>
      <c r="S560" s="159"/>
      <c r="T560" s="158">
        <v>1</v>
      </c>
      <c r="U560" s="157">
        <v>1</v>
      </c>
      <c r="V560" s="152"/>
      <c r="Z560" s="16">
        <f t="shared" si="267"/>
        <v>4</v>
      </c>
      <c r="AA560" s="16">
        <f t="shared" si="268"/>
        <v>5</v>
      </c>
      <c r="AB560" s="42">
        <f t="shared" si="271"/>
        <v>0.8</v>
      </c>
      <c r="AC560" s="42">
        <f t="shared" si="272"/>
        <v>0.33333333333333331</v>
      </c>
    </row>
    <row r="561" spans="1:29" ht="15.75" hidden="1" customHeight="1" x14ac:dyDescent="0.25">
      <c r="A561" s="16">
        <v>558</v>
      </c>
      <c r="B561" s="31" t="s">
        <v>943</v>
      </c>
      <c r="C561" s="31" t="s">
        <v>992</v>
      </c>
      <c r="D561" s="31" t="s">
        <v>16</v>
      </c>
      <c r="E561" s="17" t="s">
        <v>994</v>
      </c>
      <c r="F561" s="16">
        <v>3</v>
      </c>
      <c r="G561" s="16" t="s">
        <v>995</v>
      </c>
      <c r="H561" s="21">
        <v>0</v>
      </c>
      <c r="I561" s="21">
        <v>0</v>
      </c>
      <c r="J561" s="33" t="s">
        <v>26</v>
      </c>
      <c r="K561" s="21">
        <v>0</v>
      </c>
      <c r="L561" s="21">
        <v>0</v>
      </c>
      <c r="M561" s="33" t="s">
        <v>26</v>
      </c>
      <c r="N561" s="21">
        <v>0</v>
      </c>
      <c r="O561" s="21">
        <v>0</v>
      </c>
      <c r="P561" s="33" t="s">
        <v>26</v>
      </c>
      <c r="Q561" s="16">
        <v>0</v>
      </c>
      <c r="R561" s="16">
        <v>0</v>
      </c>
      <c r="S561" s="159"/>
      <c r="T561" s="158">
        <v>1</v>
      </c>
      <c r="U561" s="157">
        <v>1</v>
      </c>
      <c r="V561" s="152"/>
      <c r="Z561" s="16">
        <f t="shared" si="267"/>
        <v>1</v>
      </c>
      <c r="AA561" s="16">
        <f t="shared" si="268"/>
        <v>1</v>
      </c>
      <c r="AB561" s="42">
        <f t="shared" si="271"/>
        <v>1</v>
      </c>
      <c r="AC561" s="42">
        <f t="shared" si="272"/>
        <v>0.33333333333333331</v>
      </c>
    </row>
    <row r="562" spans="1:29" ht="15.75" hidden="1" customHeight="1" x14ac:dyDescent="0.25">
      <c r="A562" s="16">
        <v>559</v>
      </c>
      <c r="B562" s="31" t="s">
        <v>943</v>
      </c>
      <c r="C562" s="31" t="s">
        <v>992</v>
      </c>
      <c r="D562" s="31" t="s">
        <v>16</v>
      </c>
      <c r="E562" s="17" t="s">
        <v>996</v>
      </c>
      <c r="F562" s="16">
        <v>6</v>
      </c>
      <c r="G562" s="16" t="s">
        <v>810</v>
      </c>
      <c r="H562" s="21">
        <v>0</v>
      </c>
      <c r="I562" s="21">
        <v>0</v>
      </c>
      <c r="J562" s="33" t="s">
        <v>26</v>
      </c>
      <c r="K562" s="21">
        <v>0</v>
      </c>
      <c r="L562" s="21">
        <v>0</v>
      </c>
      <c r="M562" s="33" t="s">
        <v>26</v>
      </c>
      <c r="N562" s="21">
        <v>0</v>
      </c>
      <c r="O562" s="21">
        <v>0</v>
      </c>
      <c r="P562" s="33" t="s">
        <v>26</v>
      </c>
      <c r="Q562" s="16">
        <v>0</v>
      </c>
      <c r="R562" s="16">
        <v>0</v>
      </c>
      <c r="S562" s="159"/>
      <c r="T562" s="158">
        <v>1</v>
      </c>
      <c r="U562" s="157">
        <v>1</v>
      </c>
      <c r="V562" s="152"/>
      <c r="Z562" s="16">
        <f t="shared" si="267"/>
        <v>1</v>
      </c>
      <c r="AA562" s="16">
        <f t="shared" si="268"/>
        <v>1</v>
      </c>
      <c r="AB562" s="42">
        <f t="shared" si="271"/>
        <v>1</v>
      </c>
      <c r="AC562" s="42">
        <f t="shared" si="272"/>
        <v>0.16666666666666666</v>
      </c>
    </row>
    <row r="563" spans="1:29" ht="15.75" hidden="1" customHeight="1" x14ac:dyDescent="0.25">
      <c r="A563" s="16">
        <v>560</v>
      </c>
      <c r="B563" s="31" t="s">
        <v>943</v>
      </c>
      <c r="C563" s="31" t="s">
        <v>992</v>
      </c>
      <c r="D563" s="31" t="s">
        <v>16</v>
      </c>
      <c r="E563" s="17" t="s">
        <v>997</v>
      </c>
      <c r="F563" s="16">
        <v>7</v>
      </c>
      <c r="G563" s="16" t="s">
        <v>998</v>
      </c>
      <c r="H563" s="21">
        <v>0</v>
      </c>
      <c r="I563" s="21">
        <v>0</v>
      </c>
      <c r="J563" s="33" t="s">
        <v>26</v>
      </c>
      <c r="K563" s="21">
        <v>0</v>
      </c>
      <c r="L563" s="21">
        <v>0</v>
      </c>
      <c r="M563" s="33" t="s">
        <v>26</v>
      </c>
      <c r="P563" s="35"/>
      <c r="Q563" s="16">
        <v>0</v>
      </c>
      <c r="R563" s="16">
        <v>0</v>
      </c>
      <c r="S563" s="159"/>
      <c r="T563" s="158">
        <v>0</v>
      </c>
      <c r="U563" s="157">
        <v>0</v>
      </c>
      <c r="V563" s="152"/>
      <c r="Z563" s="16">
        <f t="shared" si="267"/>
        <v>0</v>
      </c>
      <c r="AA563" s="16">
        <f t="shared" si="268"/>
        <v>0</v>
      </c>
      <c r="AB563" s="42" t="e">
        <f t="shared" si="271"/>
        <v>#DIV/0!</v>
      </c>
      <c r="AC563" s="42">
        <f t="shared" si="272"/>
        <v>0</v>
      </c>
    </row>
    <row r="564" spans="1:29" ht="15.75" hidden="1" customHeight="1" x14ac:dyDescent="0.25">
      <c r="A564" s="16">
        <v>561</v>
      </c>
      <c r="B564" s="31" t="s">
        <v>943</v>
      </c>
      <c r="C564" s="31" t="s">
        <v>999</v>
      </c>
      <c r="D564" s="31" t="s">
        <v>16</v>
      </c>
      <c r="E564" s="17" t="s">
        <v>1000</v>
      </c>
      <c r="F564" s="18">
        <v>1</v>
      </c>
      <c r="G564" s="16" t="s">
        <v>18</v>
      </c>
      <c r="H564" s="16">
        <v>3048</v>
      </c>
      <c r="I564" s="16">
        <v>3048</v>
      </c>
      <c r="J564" s="37" t="s">
        <v>1001</v>
      </c>
      <c r="K564" s="16">
        <v>1544</v>
      </c>
      <c r="L564" s="16">
        <v>1544</v>
      </c>
      <c r="M564" s="34" t="s">
        <v>1108</v>
      </c>
      <c r="N564" s="16">
        <v>2194</v>
      </c>
      <c r="O564" s="16">
        <v>2194</v>
      </c>
      <c r="P564" s="35"/>
      <c r="Q564" s="16">
        <v>1168</v>
      </c>
      <c r="R564" s="16">
        <v>1168</v>
      </c>
      <c r="S564" s="59" t="s">
        <v>3295</v>
      </c>
      <c r="T564" s="158">
        <v>1571</v>
      </c>
      <c r="U564" s="157">
        <v>1571</v>
      </c>
      <c r="V564" s="157" t="s">
        <v>3295</v>
      </c>
      <c r="Z564" s="16">
        <f t="shared" ref="Z564:Z617" si="273">H564+K564+N564+Q564+T564+W564</f>
        <v>9525</v>
      </c>
      <c r="AA564" s="16">
        <f t="shared" ref="AA564:AA617" si="274">I564+L564+O564+R564+U564+X564</f>
        <v>9525</v>
      </c>
      <c r="AB564" s="38">
        <f t="shared" ref="AB564:AB575" si="275">Z564/AA564</f>
        <v>1</v>
      </c>
      <c r="AC564" s="38">
        <f t="shared" ref="AC564:AC575" si="276">+AB564/F564</f>
        <v>1</v>
      </c>
    </row>
    <row r="565" spans="1:29" ht="15.75" hidden="1" customHeight="1" x14ac:dyDescent="0.25">
      <c r="A565" s="16">
        <v>562</v>
      </c>
      <c r="B565" s="31" t="s">
        <v>943</v>
      </c>
      <c r="C565" s="31" t="s">
        <v>999</v>
      </c>
      <c r="D565" s="31" t="s">
        <v>16</v>
      </c>
      <c r="E565" s="17" t="s">
        <v>1002</v>
      </c>
      <c r="F565" s="18">
        <v>1</v>
      </c>
      <c r="G565" s="16" t="s">
        <v>18</v>
      </c>
      <c r="H565" s="16">
        <v>3017</v>
      </c>
      <c r="I565" s="16">
        <v>3017</v>
      </c>
      <c r="J565" s="37" t="s">
        <v>1003</v>
      </c>
      <c r="K565" s="16">
        <v>3135</v>
      </c>
      <c r="L565" s="16">
        <v>3135</v>
      </c>
      <c r="M565" s="34" t="s">
        <v>1106</v>
      </c>
      <c r="N565" s="16">
        <v>3847</v>
      </c>
      <c r="O565" s="16">
        <v>3847</v>
      </c>
      <c r="P565" s="35"/>
      <c r="Q565" s="16">
        <v>4096</v>
      </c>
      <c r="R565" s="16">
        <v>4096</v>
      </c>
      <c r="S565" s="59" t="s">
        <v>3296</v>
      </c>
      <c r="T565" s="158">
        <v>4503</v>
      </c>
      <c r="U565" s="157">
        <v>4503</v>
      </c>
      <c r="V565" s="157" t="s">
        <v>3734</v>
      </c>
      <c r="Z565" s="16">
        <f t="shared" si="273"/>
        <v>18598</v>
      </c>
      <c r="AA565" s="16">
        <f t="shared" si="274"/>
        <v>18598</v>
      </c>
      <c r="AB565" s="38">
        <f t="shared" si="275"/>
        <v>1</v>
      </c>
      <c r="AC565" s="38">
        <f t="shared" si="276"/>
        <v>1</v>
      </c>
    </row>
    <row r="566" spans="1:29" ht="15.75" hidden="1" customHeight="1" x14ac:dyDescent="0.25">
      <c r="A566" s="16">
        <v>563</v>
      </c>
      <c r="B566" s="31" t="s">
        <v>943</v>
      </c>
      <c r="C566" s="31" t="s">
        <v>999</v>
      </c>
      <c r="D566" s="31" t="s">
        <v>16</v>
      </c>
      <c r="E566" s="17" t="s">
        <v>1004</v>
      </c>
      <c r="F566" s="18">
        <v>1</v>
      </c>
      <c r="G566" s="16" t="s">
        <v>18</v>
      </c>
      <c r="H566" s="16">
        <v>1533</v>
      </c>
      <c r="I566" s="16">
        <v>1533</v>
      </c>
      <c r="J566" s="37" t="s">
        <v>1003</v>
      </c>
      <c r="K566" s="16">
        <v>1349</v>
      </c>
      <c r="L566" s="16">
        <v>1349</v>
      </c>
      <c r="M566" s="34" t="s">
        <v>1107</v>
      </c>
      <c r="N566" s="16">
        <v>1865</v>
      </c>
      <c r="O566" s="16">
        <v>1865</v>
      </c>
      <c r="P566" s="35"/>
      <c r="Q566" s="16">
        <v>2048</v>
      </c>
      <c r="R566" s="16">
        <v>2048</v>
      </c>
      <c r="S566" s="59" t="s">
        <v>3296</v>
      </c>
      <c r="T566" s="158">
        <v>2588</v>
      </c>
      <c r="U566" s="157">
        <v>2588</v>
      </c>
      <c r="V566" s="157" t="s">
        <v>3734</v>
      </c>
      <c r="Z566" s="16">
        <f t="shared" si="273"/>
        <v>9383</v>
      </c>
      <c r="AA566" s="16">
        <f t="shared" si="274"/>
        <v>9383</v>
      </c>
      <c r="AB566" s="38">
        <f t="shared" si="275"/>
        <v>1</v>
      </c>
      <c r="AC566" s="38">
        <f t="shared" si="276"/>
        <v>1</v>
      </c>
    </row>
    <row r="567" spans="1:29" ht="15.75" hidden="1" customHeight="1" x14ac:dyDescent="0.25">
      <c r="A567" s="16">
        <v>564</v>
      </c>
      <c r="B567" s="31" t="s">
        <v>943</v>
      </c>
      <c r="C567" s="31" t="s">
        <v>999</v>
      </c>
      <c r="D567" s="31" t="s">
        <v>16</v>
      </c>
      <c r="E567" s="17" t="s">
        <v>1005</v>
      </c>
      <c r="F567" s="18">
        <v>1</v>
      </c>
      <c r="G567" s="16" t="s">
        <v>18</v>
      </c>
      <c r="H567" s="16">
        <v>458</v>
      </c>
      <c r="I567" s="16">
        <v>458</v>
      </c>
      <c r="J567" s="37" t="s">
        <v>1003</v>
      </c>
      <c r="K567" s="16">
        <v>319</v>
      </c>
      <c r="L567" s="16">
        <v>319</v>
      </c>
      <c r="M567" s="34" t="s">
        <v>1103</v>
      </c>
      <c r="N567" s="16">
        <v>257</v>
      </c>
      <c r="O567" s="16">
        <v>257</v>
      </c>
      <c r="P567" s="35"/>
      <c r="Q567" s="16">
        <v>142</v>
      </c>
      <c r="R567" s="16">
        <v>142</v>
      </c>
      <c r="S567" s="59" t="s">
        <v>3296</v>
      </c>
      <c r="T567" s="158">
        <v>195</v>
      </c>
      <c r="U567" s="157">
        <v>195</v>
      </c>
      <c r="V567" s="157" t="s">
        <v>3734</v>
      </c>
      <c r="Z567" s="16">
        <f t="shared" si="273"/>
        <v>1371</v>
      </c>
      <c r="AA567" s="16">
        <f t="shared" si="274"/>
        <v>1371</v>
      </c>
      <c r="AB567" s="38">
        <f t="shared" si="275"/>
        <v>1</v>
      </c>
      <c r="AC567" s="38">
        <f t="shared" si="276"/>
        <v>1</v>
      </c>
    </row>
    <row r="568" spans="1:29" ht="15.75" hidden="1" customHeight="1" x14ac:dyDescent="0.25">
      <c r="A568" s="16">
        <v>565</v>
      </c>
      <c r="B568" s="31" t="s">
        <v>943</v>
      </c>
      <c r="C568" s="31" t="s">
        <v>999</v>
      </c>
      <c r="D568" s="31" t="s">
        <v>16</v>
      </c>
      <c r="E568" s="17" t="s">
        <v>1006</v>
      </c>
      <c r="F568" s="18">
        <v>1</v>
      </c>
      <c r="G568" s="16" t="s">
        <v>18</v>
      </c>
      <c r="H568" s="16">
        <v>778</v>
      </c>
      <c r="I568" s="16">
        <v>778</v>
      </c>
      <c r="J568" s="37" t="s">
        <v>1003</v>
      </c>
      <c r="K568" s="16">
        <v>448</v>
      </c>
      <c r="L568" s="16">
        <v>448</v>
      </c>
      <c r="M568" s="34" t="s">
        <v>1105</v>
      </c>
      <c r="N568" s="16">
        <v>484</v>
      </c>
      <c r="O568" s="16">
        <v>484</v>
      </c>
      <c r="P568" s="35"/>
      <c r="Q568" s="16">
        <v>167</v>
      </c>
      <c r="R568" s="16">
        <v>167</v>
      </c>
      <c r="S568" s="59" t="s">
        <v>3296</v>
      </c>
      <c r="T568" s="158">
        <v>277</v>
      </c>
      <c r="U568" s="157">
        <v>277</v>
      </c>
      <c r="V568" s="157" t="s">
        <v>3734</v>
      </c>
      <c r="Z568" s="16">
        <f t="shared" si="273"/>
        <v>2154</v>
      </c>
      <c r="AA568" s="16">
        <f t="shared" si="274"/>
        <v>2154</v>
      </c>
      <c r="AB568" s="38">
        <f t="shared" si="275"/>
        <v>1</v>
      </c>
      <c r="AC568" s="38">
        <f t="shared" si="276"/>
        <v>1</v>
      </c>
    </row>
    <row r="569" spans="1:29" ht="15.75" hidden="1" customHeight="1" x14ac:dyDescent="0.25">
      <c r="A569" s="16">
        <v>566</v>
      </c>
      <c r="B569" s="31" t="s">
        <v>943</v>
      </c>
      <c r="C569" s="31" t="s">
        <v>999</v>
      </c>
      <c r="D569" s="31" t="s">
        <v>16</v>
      </c>
      <c r="E569" s="17" t="s">
        <v>1007</v>
      </c>
      <c r="F569" s="18">
        <v>1</v>
      </c>
      <c r="G569" s="16" t="s">
        <v>18</v>
      </c>
      <c r="H569" s="16">
        <v>959</v>
      </c>
      <c r="I569" s="16">
        <v>959</v>
      </c>
      <c r="J569" s="37" t="s">
        <v>1003</v>
      </c>
      <c r="K569" s="16">
        <v>756</v>
      </c>
      <c r="L569" s="16">
        <v>756</v>
      </c>
      <c r="M569" s="34" t="s">
        <v>1104</v>
      </c>
      <c r="N569" s="16">
        <v>1178</v>
      </c>
      <c r="O569" s="16">
        <v>1178</v>
      </c>
      <c r="P569" s="35"/>
      <c r="Q569" s="16">
        <v>456</v>
      </c>
      <c r="R569" s="16">
        <v>456</v>
      </c>
      <c r="S569" s="59" t="s">
        <v>3296</v>
      </c>
      <c r="T569" s="158">
        <v>1074</v>
      </c>
      <c r="U569" s="157">
        <v>1074</v>
      </c>
      <c r="V569" s="157" t="s">
        <v>3734</v>
      </c>
      <c r="Z569" s="16">
        <f t="shared" si="273"/>
        <v>4423</v>
      </c>
      <c r="AA569" s="16">
        <f t="shared" si="274"/>
        <v>4423</v>
      </c>
      <c r="AB569" s="38">
        <f t="shared" si="275"/>
        <v>1</v>
      </c>
      <c r="AC569" s="38">
        <f t="shared" si="276"/>
        <v>1</v>
      </c>
    </row>
    <row r="570" spans="1:29" ht="15.75" hidden="1" customHeight="1" x14ac:dyDescent="0.25">
      <c r="A570" s="16">
        <v>567</v>
      </c>
      <c r="B570" s="31" t="s">
        <v>943</v>
      </c>
      <c r="C570" s="31" t="s">
        <v>999</v>
      </c>
      <c r="D570" s="31" t="s">
        <v>16</v>
      </c>
      <c r="E570" s="17" t="s">
        <v>1008</v>
      </c>
      <c r="F570" s="18">
        <v>1</v>
      </c>
      <c r="G570" s="16" t="s">
        <v>18</v>
      </c>
      <c r="H570" s="16">
        <v>162</v>
      </c>
      <c r="I570" s="16">
        <v>162</v>
      </c>
      <c r="J570" s="37" t="s">
        <v>1009</v>
      </c>
      <c r="K570" s="16">
        <v>109</v>
      </c>
      <c r="L570" s="16">
        <v>109</v>
      </c>
      <c r="M570" s="34" t="s">
        <v>1109</v>
      </c>
      <c r="N570" s="16">
        <v>91</v>
      </c>
      <c r="O570" s="16">
        <v>91</v>
      </c>
      <c r="P570" s="35"/>
      <c r="Q570" s="16">
        <v>0</v>
      </c>
      <c r="R570" s="16">
        <v>0</v>
      </c>
      <c r="S570" s="59" t="s">
        <v>3297</v>
      </c>
      <c r="T570" s="158">
        <v>218</v>
      </c>
      <c r="U570" s="157">
        <v>218</v>
      </c>
      <c r="V570" s="157" t="s">
        <v>3735</v>
      </c>
      <c r="Z570" s="16">
        <f t="shared" si="273"/>
        <v>580</v>
      </c>
      <c r="AA570" s="16">
        <f t="shared" si="274"/>
        <v>580</v>
      </c>
      <c r="AB570" s="38">
        <f t="shared" si="275"/>
        <v>1</v>
      </c>
      <c r="AC570" s="38">
        <f t="shared" si="276"/>
        <v>1</v>
      </c>
    </row>
    <row r="571" spans="1:29" ht="15.75" hidden="1" customHeight="1" x14ac:dyDescent="0.25">
      <c r="A571" s="16">
        <v>568</v>
      </c>
      <c r="B571" s="31" t="s">
        <v>943</v>
      </c>
      <c r="C571" s="31" t="s">
        <v>999</v>
      </c>
      <c r="D571" s="31" t="s">
        <v>16</v>
      </c>
      <c r="E571" s="17" t="s">
        <v>1010</v>
      </c>
      <c r="F571" s="18">
        <v>1</v>
      </c>
      <c r="G571" s="16" t="s">
        <v>18</v>
      </c>
      <c r="H571" s="16">
        <v>34</v>
      </c>
      <c r="I571" s="16">
        <v>34</v>
      </c>
      <c r="J571" s="37" t="s">
        <v>1011</v>
      </c>
      <c r="K571" s="16">
        <v>14</v>
      </c>
      <c r="L571" s="16">
        <v>14</v>
      </c>
      <c r="M571" s="34" t="s">
        <v>1102</v>
      </c>
      <c r="N571" s="16">
        <v>19</v>
      </c>
      <c r="O571" s="16">
        <v>19</v>
      </c>
      <c r="P571" s="35"/>
      <c r="Q571" s="16">
        <v>6</v>
      </c>
      <c r="R571" s="16">
        <v>6</v>
      </c>
      <c r="S571" s="59" t="s">
        <v>3298</v>
      </c>
      <c r="T571" s="158">
        <v>2</v>
      </c>
      <c r="U571" s="157">
        <v>2</v>
      </c>
      <c r="V571" s="157" t="s">
        <v>3298</v>
      </c>
      <c r="Z571" s="16">
        <f t="shared" si="273"/>
        <v>75</v>
      </c>
      <c r="AA571" s="16">
        <f t="shared" si="274"/>
        <v>75</v>
      </c>
      <c r="AB571" s="38">
        <f t="shared" si="275"/>
        <v>1</v>
      </c>
      <c r="AC571" s="38">
        <f t="shared" si="276"/>
        <v>1</v>
      </c>
    </row>
    <row r="572" spans="1:29" ht="15.75" hidden="1" customHeight="1" x14ac:dyDescent="0.25">
      <c r="A572" s="16">
        <v>569</v>
      </c>
      <c r="B572" s="31" t="s">
        <v>943</v>
      </c>
      <c r="C572" s="31" t="s">
        <v>1012</v>
      </c>
      <c r="D572" s="31" t="s">
        <v>16</v>
      </c>
      <c r="E572" s="17" t="s">
        <v>1013</v>
      </c>
      <c r="F572" s="18">
        <v>1</v>
      </c>
      <c r="G572" s="16" t="s">
        <v>18</v>
      </c>
      <c r="H572" s="16">
        <v>16</v>
      </c>
      <c r="I572" s="16">
        <v>16</v>
      </c>
      <c r="J572" s="37" t="s">
        <v>1014</v>
      </c>
      <c r="K572" s="82">
        <v>21</v>
      </c>
      <c r="L572" s="82">
        <v>21</v>
      </c>
      <c r="M572" s="34" t="s">
        <v>1267</v>
      </c>
      <c r="P572" s="35"/>
      <c r="Q572" s="16">
        <v>17</v>
      </c>
      <c r="R572" s="16">
        <v>17</v>
      </c>
      <c r="S572" s="59" t="s">
        <v>3290</v>
      </c>
      <c r="T572" s="57">
        <v>41</v>
      </c>
      <c r="U572" s="57">
        <v>41</v>
      </c>
      <c r="V572" s="59" t="s">
        <v>3730</v>
      </c>
      <c r="Z572" s="16">
        <f t="shared" si="273"/>
        <v>95</v>
      </c>
      <c r="AA572" s="16">
        <f t="shared" si="274"/>
        <v>95</v>
      </c>
      <c r="AB572" s="38">
        <f t="shared" si="275"/>
        <v>1</v>
      </c>
      <c r="AC572" s="38">
        <f t="shared" si="276"/>
        <v>1</v>
      </c>
    </row>
    <row r="573" spans="1:29" ht="15.75" hidden="1" customHeight="1" x14ac:dyDescent="0.25">
      <c r="A573" s="16">
        <v>570</v>
      </c>
      <c r="B573" s="31" t="s">
        <v>943</v>
      </c>
      <c r="C573" s="31" t="s">
        <v>1012</v>
      </c>
      <c r="D573" s="31" t="s">
        <v>16</v>
      </c>
      <c r="E573" s="17" t="s">
        <v>1015</v>
      </c>
      <c r="F573" s="18">
        <v>1</v>
      </c>
      <c r="G573" s="16" t="s">
        <v>18</v>
      </c>
      <c r="H573" s="16">
        <v>31</v>
      </c>
      <c r="I573" s="16">
        <v>31</v>
      </c>
      <c r="J573" s="37" t="s">
        <v>1016</v>
      </c>
      <c r="K573" s="82">
        <v>22</v>
      </c>
      <c r="L573" s="82">
        <v>22</v>
      </c>
      <c r="M573" s="34" t="s">
        <v>1268</v>
      </c>
      <c r="P573" s="35"/>
      <c r="Q573" s="16">
        <v>13</v>
      </c>
      <c r="R573" s="16">
        <v>13</v>
      </c>
      <c r="S573" s="59" t="s">
        <v>3291</v>
      </c>
      <c r="T573" s="57">
        <v>31</v>
      </c>
      <c r="U573" s="57">
        <v>31</v>
      </c>
      <c r="V573" s="59" t="s">
        <v>3731</v>
      </c>
      <c r="Z573" s="16">
        <f t="shared" si="273"/>
        <v>97</v>
      </c>
      <c r="AA573" s="16">
        <f t="shared" si="274"/>
        <v>97</v>
      </c>
      <c r="AB573" s="38">
        <f t="shared" si="275"/>
        <v>1</v>
      </c>
      <c r="AC573" s="38">
        <f t="shared" si="276"/>
        <v>1</v>
      </c>
    </row>
    <row r="574" spans="1:29" ht="15.75" hidden="1" customHeight="1" x14ac:dyDescent="0.25">
      <c r="A574" s="16">
        <v>571</v>
      </c>
      <c r="B574" s="31" t="s">
        <v>943</v>
      </c>
      <c r="C574" s="31" t="s">
        <v>1012</v>
      </c>
      <c r="D574" s="31" t="s">
        <v>16</v>
      </c>
      <c r="E574" s="17" t="s">
        <v>1017</v>
      </c>
      <c r="F574" s="18">
        <v>1</v>
      </c>
      <c r="G574" s="16" t="s">
        <v>18</v>
      </c>
      <c r="H574" s="16">
        <v>2</v>
      </c>
      <c r="I574" s="16">
        <v>2</v>
      </c>
      <c r="J574" s="37" t="s">
        <v>1018</v>
      </c>
      <c r="K574" s="82">
        <v>2</v>
      </c>
      <c r="L574" s="82">
        <v>2</v>
      </c>
      <c r="M574" s="34" t="s">
        <v>1018</v>
      </c>
      <c r="P574" s="35"/>
      <c r="Q574" s="16">
        <v>3</v>
      </c>
      <c r="R574" s="16">
        <v>3</v>
      </c>
      <c r="S574" s="59" t="s">
        <v>3292</v>
      </c>
      <c r="T574" s="57">
        <v>4</v>
      </c>
      <c r="U574" s="57">
        <v>4</v>
      </c>
      <c r="V574" s="59" t="s">
        <v>3732</v>
      </c>
      <c r="Z574" s="16">
        <f t="shared" si="273"/>
        <v>11</v>
      </c>
      <c r="AA574" s="16">
        <f t="shared" si="274"/>
        <v>11</v>
      </c>
      <c r="AB574" s="38">
        <f t="shared" si="275"/>
        <v>1</v>
      </c>
      <c r="AC574" s="38">
        <f t="shared" si="276"/>
        <v>1</v>
      </c>
    </row>
    <row r="575" spans="1:29" ht="15.75" hidden="1" customHeight="1" x14ac:dyDescent="0.25">
      <c r="A575" s="16">
        <v>572</v>
      </c>
      <c r="B575" s="31" t="s">
        <v>943</v>
      </c>
      <c r="C575" s="31" t="s">
        <v>1012</v>
      </c>
      <c r="D575" s="31" t="s">
        <v>16</v>
      </c>
      <c r="E575" s="17" t="s">
        <v>1019</v>
      </c>
      <c r="F575" s="18">
        <v>1</v>
      </c>
      <c r="G575" s="16" t="s">
        <v>18</v>
      </c>
      <c r="H575" s="16">
        <v>9</v>
      </c>
      <c r="I575" s="16">
        <v>9</v>
      </c>
      <c r="J575" s="37" t="s">
        <v>1020</v>
      </c>
      <c r="K575" s="82">
        <v>12</v>
      </c>
      <c r="L575" s="82">
        <v>12</v>
      </c>
      <c r="M575" s="34" t="s">
        <v>1269</v>
      </c>
      <c r="P575" s="35"/>
      <c r="Q575" s="16">
        <v>10</v>
      </c>
      <c r="R575" s="16">
        <v>10</v>
      </c>
      <c r="S575" s="59" t="s">
        <v>3293</v>
      </c>
      <c r="T575" s="57">
        <v>19</v>
      </c>
      <c r="U575" s="57">
        <v>19</v>
      </c>
      <c r="V575" s="59" t="s">
        <v>3733</v>
      </c>
      <c r="Z575" s="16">
        <f t="shared" si="273"/>
        <v>50</v>
      </c>
      <c r="AA575" s="16">
        <f t="shared" si="274"/>
        <v>50</v>
      </c>
      <c r="AB575" s="38">
        <f t="shared" si="275"/>
        <v>1</v>
      </c>
      <c r="AC575" s="38">
        <f t="shared" si="276"/>
        <v>1</v>
      </c>
    </row>
    <row r="576" spans="1:29" ht="15.75" customHeight="1" x14ac:dyDescent="0.25">
      <c r="A576" s="16">
        <v>573</v>
      </c>
      <c r="B576" s="31" t="s">
        <v>1021</v>
      </c>
      <c r="C576" s="31" t="s">
        <v>1021</v>
      </c>
      <c r="D576" s="31" t="s">
        <v>16</v>
      </c>
      <c r="E576" s="26" t="s">
        <v>1022</v>
      </c>
      <c r="F576" s="16">
        <v>20</v>
      </c>
      <c r="G576" s="16" t="s">
        <v>1023</v>
      </c>
      <c r="H576" s="16">
        <v>2</v>
      </c>
      <c r="I576" s="21">
        <v>2</v>
      </c>
      <c r="J576" s="30" t="s">
        <v>1024</v>
      </c>
      <c r="K576" s="83">
        <v>0</v>
      </c>
      <c r="L576" s="21">
        <v>2</v>
      </c>
      <c r="M576" s="30"/>
      <c r="N576" s="16">
        <v>1</v>
      </c>
      <c r="O576" s="21">
        <v>2</v>
      </c>
      <c r="P576" s="359" t="s">
        <v>2733</v>
      </c>
      <c r="Q576" s="16">
        <v>1</v>
      </c>
      <c r="R576" s="16">
        <v>2</v>
      </c>
      <c r="S576" s="59" t="s">
        <v>3308</v>
      </c>
      <c r="T576" s="57">
        <v>3</v>
      </c>
      <c r="U576" s="6">
        <v>2</v>
      </c>
      <c r="V576" s="105" t="s">
        <v>3308</v>
      </c>
      <c r="X576" s="6">
        <v>2</v>
      </c>
      <c r="Z576" s="40">
        <f t="shared" si="273"/>
        <v>7</v>
      </c>
      <c r="AA576" s="16">
        <f t="shared" si="274"/>
        <v>12</v>
      </c>
      <c r="AB576" s="38">
        <f t="shared" ref="AB576:AB593" si="277">+Z576/AA576</f>
        <v>0.58333333333333337</v>
      </c>
      <c r="AC576" s="38">
        <f t="shared" ref="AC576:AC593" si="278">+Z576/F576</f>
        <v>0.35</v>
      </c>
    </row>
    <row r="577" spans="1:30" ht="15.75" customHeight="1" x14ac:dyDescent="0.25">
      <c r="A577" s="16">
        <v>574</v>
      </c>
      <c r="B577" s="31" t="s">
        <v>1021</v>
      </c>
      <c r="C577" s="31" t="s">
        <v>1021</v>
      </c>
      <c r="D577" s="31" t="s">
        <v>16</v>
      </c>
      <c r="E577" s="26" t="s">
        <v>1025</v>
      </c>
      <c r="F577" s="16">
        <v>5</v>
      </c>
      <c r="G577" s="16" t="s">
        <v>1026</v>
      </c>
      <c r="H577" s="21">
        <v>0</v>
      </c>
      <c r="I577" s="21">
        <v>0</v>
      </c>
      <c r="J577" s="33" t="s">
        <v>26</v>
      </c>
      <c r="K577" s="16">
        <v>1</v>
      </c>
      <c r="L577" s="21">
        <v>1</v>
      </c>
      <c r="M577" s="30" t="s">
        <v>1082</v>
      </c>
      <c r="N577" s="16">
        <v>1</v>
      </c>
      <c r="O577" s="21">
        <v>1</v>
      </c>
      <c r="P577" s="359" t="s">
        <v>2734</v>
      </c>
      <c r="Q577" s="16">
        <v>1</v>
      </c>
      <c r="R577" s="21">
        <v>3</v>
      </c>
      <c r="S577" s="59" t="s">
        <v>3309</v>
      </c>
      <c r="T577" s="57">
        <v>0</v>
      </c>
      <c r="U577" s="6">
        <v>0</v>
      </c>
      <c r="V577" s="105" t="s">
        <v>3484</v>
      </c>
      <c r="X577" s="33"/>
      <c r="Y577" s="33" t="s">
        <v>26</v>
      </c>
      <c r="Z577" s="40">
        <f t="shared" si="273"/>
        <v>3</v>
      </c>
      <c r="AA577" s="16">
        <f t="shared" si="274"/>
        <v>5</v>
      </c>
      <c r="AB577" s="38">
        <f t="shared" si="277"/>
        <v>0.6</v>
      </c>
      <c r="AC577" s="38">
        <f t="shared" si="278"/>
        <v>0.6</v>
      </c>
    </row>
    <row r="578" spans="1:30" ht="15.75" customHeight="1" x14ac:dyDescent="0.25">
      <c r="A578" s="16">
        <v>575</v>
      </c>
      <c r="B578" s="31" t="s">
        <v>1021</v>
      </c>
      <c r="C578" s="31" t="s">
        <v>1021</v>
      </c>
      <c r="D578" s="31" t="s">
        <v>16</v>
      </c>
      <c r="E578" s="360" t="s">
        <v>3792</v>
      </c>
      <c r="F578" s="16">
        <v>200</v>
      </c>
      <c r="G578" s="36" t="s">
        <v>3790</v>
      </c>
      <c r="H578" s="21">
        <v>0</v>
      </c>
      <c r="I578" s="21">
        <v>0</v>
      </c>
      <c r="J578" s="33" t="s">
        <v>26</v>
      </c>
      <c r="K578" s="16">
        <v>150</v>
      </c>
      <c r="L578" s="21">
        <v>150</v>
      </c>
      <c r="M578" s="30" t="s">
        <v>1081</v>
      </c>
      <c r="N578" s="36"/>
      <c r="O578" s="21">
        <v>150</v>
      </c>
      <c r="P578" s="30" t="s">
        <v>3839</v>
      </c>
      <c r="Q578" s="21">
        <v>0</v>
      </c>
      <c r="R578" s="21">
        <v>0</v>
      </c>
      <c r="S578" s="30" t="s">
        <v>3839</v>
      </c>
      <c r="T578" s="21">
        <v>0</v>
      </c>
      <c r="U578" s="21">
        <v>0</v>
      </c>
      <c r="V578" s="30" t="s">
        <v>3839</v>
      </c>
      <c r="W578" s="21">
        <v>0</v>
      </c>
      <c r="X578" s="33"/>
      <c r="Y578" s="33" t="s">
        <v>26</v>
      </c>
      <c r="Z578" s="40">
        <f t="shared" si="273"/>
        <v>150</v>
      </c>
      <c r="AA578" s="16">
        <f t="shared" si="274"/>
        <v>300</v>
      </c>
      <c r="AB578" s="38">
        <f t="shared" si="277"/>
        <v>0.5</v>
      </c>
      <c r="AC578" s="38">
        <f t="shared" si="278"/>
        <v>0.75</v>
      </c>
    </row>
    <row r="579" spans="1:30" ht="15.75" customHeight="1" x14ac:dyDescent="0.25">
      <c r="A579" s="16">
        <v>576</v>
      </c>
      <c r="B579" s="31" t="s">
        <v>1021</v>
      </c>
      <c r="C579" s="31" t="s">
        <v>1021</v>
      </c>
      <c r="D579" s="31" t="s">
        <v>16</v>
      </c>
      <c r="E579" s="360" t="s">
        <v>3789</v>
      </c>
      <c r="F579" s="16">
        <v>1000</v>
      </c>
      <c r="G579" s="36" t="s">
        <v>3790</v>
      </c>
      <c r="H579" s="16">
        <v>170</v>
      </c>
      <c r="I579" s="21">
        <v>111</v>
      </c>
      <c r="J579" s="30" t="s">
        <v>1024</v>
      </c>
      <c r="K579" s="16">
        <v>30</v>
      </c>
      <c r="L579" s="21">
        <v>111</v>
      </c>
      <c r="M579" s="30" t="s">
        <v>1083</v>
      </c>
      <c r="N579" s="16">
        <v>100</v>
      </c>
      <c r="O579" s="21">
        <v>111</v>
      </c>
      <c r="P579" s="359" t="s">
        <v>2735</v>
      </c>
      <c r="Q579" s="16">
        <v>80</v>
      </c>
      <c r="R579" s="16">
        <v>80</v>
      </c>
      <c r="S579" s="59" t="s">
        <v>3310</v>
      </c>
      <c r="T579" s="57">
        <v>120</v>
      </c>
      <c r="U579" s="6">
        <v>120</v>
      </c>
      <c r="V579" s="105" t="s">
        <v>3310</v>
      </c>
      <c r="W579" s="6">
        <v>621</v>
      </c>
      <c r="X579" s="157"/>
      <c r="Y579" s="56" t="s">
        <v>3310</v>
      </c>
      <c r="Z579" s="40">
        <f t="shared" si="273"/>
        <v>1121</v>
      </c>
      <c r="AA579" s="16">
        <f t="shared" si="274"/>
        <v>533</v>
      </c>
      <c r="AB579" s="38">
        <f t="shared" si="277"/>
        <v>2.1031894934333959</v>
      </c>
      <c r="AC579" s="38">
        <f t="shared" si="278"/>
        <v>1.121</v>
      </c>
    </row>
    <row r="580" spans="1:30" s="366" customFormat="1" ht="15.75" customHeight="1" x14ac:dyDescent="0.25">
      <c r="A580" s="373">
        <v>577</v>
      </c>
      <c r="B580" s="373" t="s">
        <v>1021</v>
      </c>
      <c r="C580" s="373" t="s">
        <v>1021</v>
      </c>
      <c r="D580" s="373" t="s">
        <v>16</v>
      </c>
      <c r="E580" s="371" t="s">
        <v>1028</v>
      </c>
      <c r="F580" s="373">
        <v>150</v>
      </c>
      <c r="G580" s="373" t="s">
        <v>1029</v>
      </c>
      <c r="H580" s="370">
        <v>0</v>
      </c>
      <c r="I580" s="370">
        <v>0</v>
      </c>
      <c r="J580" s="372" t="s">
        <v>26</v>
      </c>
      <c r="K580" s="370">
        <v>0</v>
      </c>
      <c r="L580" s="370">
        <v>0</v>
      </c>
      <c r="M580" s="372" t="s">
        <v>26</v>
      </c>
      <c r="N580" s="370">
        <v>0</v>
      </c>
      <c r="O580" s="370">
        <v>15</v>
      </c>
      <c r="P580" s="372"/>
      <c r="Q580" s="370">
        <v>0</v>
      </c>
      <c r="R580" s="370">
        <v>0</v>
      </c>
      <c r="S580" s="372" t="s">
        <v>26</v>
      </c>
      <c r="T580" s="374">
        <v>0</v>
      </c>
      <c r="U580" s="376">
        <v>0</v>
      </c>
      <c r="V580" s="375" t="s">
        <v>3484</v>
      </c>
      <c r="W580" s="376"/>
      <c r="X580" s="376"/>
      <c r="Y580" s="376"/>
      <c r="Z580" s="173">
        <f t="shared" si="273"/>
        <v>0</v>
      </c>
      <c r="AA580" s="173">
        <f t="shared" si="274"/>
        <v>15</v>
      </c>
      <c r="AB580" s="564">
        <f t="shared" si="277"/>
        <v>0</v>
      </c>
      <c r="AC580" s="564">
        <f t="shared" si="278"/>
        <v>0</v>
      </c>
      <c r="AD580" s="370"/>
    </row>
    <row r="581" spans="1:30" ht="15.75" customHeight="1" x14ac:dyDescent="0.25">
      <c r="A581" s="16">
        <v>578</v>
      </c>
      <c r="B581" s="31" t="s">
        <v>1021</v>
      </c>
      <c r="C581" s="31" t="s">
        <v>1021</v>
      </c>
      <c r="D581" s="31" t="s">
        <v>16</v>
      </c>
      <c r="E581" s="94" t="s">
        <v>1030</v>
      </c>
      <c r="F581" s="16">
        <v>192</v>
      </c>
      <c r="G581" s="16" t="s">
        <v>1031</v>
      </c>
      <c r="H581" s="21">
        <v>0</v>
      </c>
      <c r="I581" s="21">
        <v>0</v>
      </c>
      <c r="J581" s="33" t="s">
        <v>26</v>
      </c>
      <c r="K581" s="21">
        <v>1</v>
      </c>
      <c r="L581" s="21">
        <v>0</v>
      </c>
      <c r="M581" s="33" t="s">
        <v>1271</v>
      </c>
      <c r="N581" s="21">
        <v>1</v>
      </c>
      <c r="O581" s="21">
        <v>0</v>
      </c>
      <c r="P581" s="359" t="s">
        <v>2736</v>
      </c>
      <c r="Q581" s="16">
        <v>1</v>
      </c>
      <c r="R581" s="16">
        <v>1</v>
      </c>
      <c r="S581" s="59" t="s">
        <v>3311</v>
      </c>
      <c r="T581" s="57">
        <v>1</v>
      </c>
      <c r="U581" s="158">
        <v>1</v>
      </c>
      <c r="V581" s="105" t="s">
        <v>3498</v>
      </c>
      <c r="W581" s="6">
        <v>0</v>
      </c>
      <c r="X581" s="21">
        <v>48</v>
      </c>
      <c r="Y581" s="33" t="s">
        <v>3884</v>
      </c>
      <c r="Z581" s="16">
        <f t="shared" si="273"/>
        <v>4</v>
      </c>
      <c r="AA581" s="16">
        <f t="shared" si="274"/>
        <v>50</v>
      </c>
      <c r="AB581" s="38">
        <f t="shared" si="277"/>
        <v>0.08</v>
      </c>
      <c r="AC581" s="38">
        <f t="shared" si="278"/>
        <v>2.0833333333333332E-2</v>
      </c>
    </row>
    <row r="582" spans="1:30" ht="15.75" customHeight="1" x14ac:dyDescent="0.25">
      <c r="A582" s="16">
        <v>579</v>
      </c>
      <c r="B582" s="31" t="s">
        <v>1021</v>
      </c>
      <c r="C582" s="31" t="s">
        <v>1021</v>
      </c>
      <c r="D582" s="31" t="s">
        <v>16</v>
      </c>
      <c r="E582" s="17" t="s">
        <v>1032</v>
      </c>
      <c r="F582" s="36">
        <v>7</v>
      </c>
      <c r="G582" s="16" t="s">
        <v>443</v>
      </c>
      <c r="H582" s="21">
        <v>0</v>
      </c>
      <c r="I582" s="21">
        <v>0</v>
      </c>
      <c r="J582" s="33" t="s">
        <v>26</v>
      </c>
      <c r="K582" s="21">
        <v>0</v>
      </c>
      <c r="L582" s="21">
        <v>0</v>
      </c>
      <c r="M582" s="33" t="s">
        <v>26</v>
      </c>
      <c r="N582" s="16">
        <v>0</v>
      </c>
      <c r="O582" s="21">
        <v>1</v>
      </c>
      <c r="P582" s="30"/>
      <c r="Q582" s="31">
        <v>1</v>
      </c>
      <c r="R582" s="31">
        <v>0</v>
      </c>
      <c r="S582" s="68" t="s">
        <v>3312</v>
      </c>
      <c r="T582" s="57">
        <v>6</v>
      </c>
      <c r="U582" s="6">
        <v>6</v>
      </c>
      <c r="V582" s="105" t="s">
        <v>3484</v>
      </c>
      <c r="X582" s="33"/>
      <c r="Y582" s="33" t="s">
        <v>26</v>
      </c>
      <c r="Z582" s="16">
        <f t="shared" si="273"/>
        <v>7</v>
      </c>
      <c r="AA582" s="16">
        <f t="shared" si="274"/>
        <v>7</v>
      </c>
      <c r="AB582" s="38">
        <f t="shared" si="277"/>
        <v>1</v>
      </c>
      <c r="AC582" s="38">
        <f t="shared" si="278"/>
        <v>1</v>
      </c>
    </row>
    <row r="583" spans="1:30" ht="15.75" customHeight="1" x14ac:dyDescent="0.25">
      <c r="A583" s="16">
        <v>580</v>
      </c>
      <c r="B583" s="31" t="s">
        <v>1021</v>
      </c>
      <c r="C583" s="31" t="s">
        <v>1021</v>
      </c>
      <c r="D583" s="31" t="s">
        <v>16</v>
      </c>
      <c r="E583" s="176" t="s">
        <v>3793</v>
      </c>
      <c r="F583" s="36">
        <v>800</v>
      </c>
      <c r="G583" s="36" t="s">
        <v>3790</v>
      </c>
      <c r="H583" s="21">
        <v>0</v>
      </c>
      <c r="I583" s="21">
        <v>0</v>
      </c>
      <c r="J583" s="33" t="s">
        <v>26</v>
      </c>
      <c r="K583" s="16">
        <v>500</v>
      </c>
      <c r="L583" s="21">
        <v>40</v>
      </c>
      <c r="M583" s="30" t="s">
        <v>1084</v>
      </c>
      <c r="N583" s="21">
        <v>0</v>
      </c>
      <c r="O583" s="21">
        <v>0</v>
      </c>
      <c r="P583" s="84" t="s">
        <v>26</v>
      </c>
      <c r="Q583" s="21">
        <v>0</v>
      </c>
      <c r="R583" s="21">
        <v>0</v>
      </c>
      <c r="S583" s="33" t="s">
        <v>26</v>
      </c>
      <c r="T583" s="57">
        <v>0</v>
      </c>
      <c r="U583" s="6">
        <v>0</v>
      </c>
      <c r="V583" s="105" t="s">
        <v>3484</v>
      </c>
      <c r="Y583" s="33" t="s">
        <v>26</v>
      </c>
      <c r="Z583" s="16">
        <f t="shared" si="273"/>
        <v>500</v>
      </c>
      <c r="AA583" s="16">
        <f t="shared" si="274"/>
        <v>40</v>
      </c>
      <c r="AB583" s="38">
        <f t="shared" si="277"/>
        <v>12.5</v>
      </c>
      <c r="AC583" s="38">
        <f t="shared" si="278"/>
        <v>0.625</v>
      </c>
    </row>
    <row r="584" spans="1:30" ht="15.75" customHeight="1" x14ac:dyDescent="0.25">
      <c r="A584" s="16">
        <v>581</v>
      </c>
      <c r="B584" s="31" t="s">
        <v>1021</v>
      </c>
      <c r="C584" s="31" t="s">
        <v>1021</v>
      </c>
      <c r="D584" s="31" t="s">
        <v>16</v>
      </c>
      <c r="E584" s="218" t="s">
        <v>3794</v>
      </c>
      <c r="F584" s="16">
        <v>600</v>
      </c>
      <c r="G584" s="36" t="s">
        <v>3790</v>
      </c>
      <c r="H584" s="21">
        <v>0</v>
      </c>
      <c r="I584" s="21">
        <v>0</v>
      </c>
      <c r="J584" s="33" t="s">
        <v>26</v>
      </c>
      <c r="K584" s="21">
        <v>0</v>
      </c>
      <c r="L584" s="21">
        <v>60</v>
      </c>
      <c r="M584" s="30"/>
      <c r="N584" s="16">
        <v>0</v>
      </c>
      <c r="O584" s="21">
        <v>60</v>
      </c>
      <c r="P584" s="359" t="s">
        <v>2737</v>
      </c>
      <c r="Q584" s="21">
        <v>0</v>
      </c>
      <c r="R584" s="21">
        <v>0</v>
      </c>
      <c r="S584" s="33" t="s">
        <v>26</v>
      </c>
      <c r="T584" s="21">
        <v>0</v>
      </c>
      <c r="U584" s="21">
        <v>0</v>
      </c>
      <c r="V584" s="33" t="s">
        <v>26</v>
      </c>
      <c r="W584" s="21">
        <v>0</v>
      </c>
      <c r="X584" s="21">
        <v>0</v>
      </c>
      <c r="Y584" s="33" t="s">
        <v>26</v>
      </c>
      <c r="Z584" s="16">
        <f t="shared" si="273"/>
        <v>0</v>
      </c>
      <c r="AA584" s="16">
        <f t="shared" si="274"/>
        <v>120</v>
      </c>
      <c r="AB584" s="38">
        <f t="shared" si="277"/>
        <v>0</v>
      </c>
      <c r="AC584" s="38">
        <f t="shared" si="278"/>
        <v>0</v>
      </c>
    </row>
    <row r="585" spans="1:30" ht="15.75" customHeight="1" x14ac:dyDescent="0.25">
      <c r="A585" s="16">
        <v>582</v>
      </c>
      <c r="B585" s="31" t="s">
        <v>1021</v>
      </c>
      <c r="C585" s="31" t="s">
        <v>1021</v>
      </c>
      <c r="D585" s="31" t="s">
        <v>16</v>
      </c>
      <c r="E585" s="26" t="s">
        <v>1033</v>
      </c>
      <c r="F585" s="16">
        <v>10</v>
      </c>
      <c r="G585" s="16" t="s">
        <v>916</v>
      </c>
      <c r="H585" s="21">
        <v>1</v>
      </c>
      <c r="I585" s="21">
        <v>1</v>
      </c>
      <c r="J585" s="30" t="s">
        <v>3044</v>
      </c>
      <c r="K585" s="16">
        <v>1</v>
      </c>
      <c r="L585" s="21">
        <v>1</v>
      </c>
      <c r="M585" s="30" t="s">
        <v>1085</v>
      </c>
      <c r="N585" s="16">
        <v>0</v>
      </c>
      <c r="O585" s="21">
        <v>1</v>
      </c>
      <c r="P585" s="359"/>
      <c r="Q585" s="21">
        <v>0</v>
      </c>
      <c r="R585" s="21">
        <v>1</v>
      </c>
      <c r="S585" s="105"/>
      <c r="T585" s="57">
        <v>0</v>
      </c>
      <c r="U585" s="21">
        <v>1</v>
      </c>
      <c r="W585" s="6">
        <v>6</v>
      </c>
      <c r="X585" s="21">
        <v>1</v>
      </c>
      <c r="Y585" s="291" t="s">
        <v>3894</v>
      </c>
      <c r="Z585" s="16">
        <f t="shared" si="273"/>
        <v>8</v>
      </c>
      <c r="AA585" s="16">
        <f t="shared" si="274"/>
        <v>6</v>
      </c>
      <c r="AB585" s="38">
        <f t="shared" si="277"/>
        <v>1.3333333333333333</v>
      </c>
      <c r="AC585" s="38">
        <f t="shared" si="278"/>
        <v>0.8</v>
      </c>
    </row>
    <row r="586" spans="1:30" ht="15.75" customHeight="1" x14ac:dyDescent="0.25">
      <c r="A586" s="16">
        <v>583</v>
      </c>
      <c r="B586" s="31" t="s">
        <v>1021</v>
      </c>
      <c r="C586" s="31" t="s">
        <v>1021</v>
      </c>
      <c r="D586" s="31" t="s">
        <v>16</v>
      </c>
      <c r="E586" s="26" t="s">
        <v>1034</v>
      </c>
      <c r="F586" s="36">
        <v>20</v>
      </c>
      <c r="G586" s="16" t="s">
        <v>1035</v>
      </c>
      <c r="H586" s="31">
        <v>6</v>
      </c>
      <c r="I586" s="21">
        <v>1</v>
      </c>
      <c r="J586" s="30" t="s">
        <v>2634</v>
      </c>
      <c r="K586" s="16">
        <v>7</v>
      </c>
      <c r="L586" s="21">
        <v>1</v>
      </c>
      <c r="M586" s="30" t="s">
        <v>1086</v>
      </c>
      <c r="N586" s="16">
        <v>1</v>
      </c>
      <c r="O586" s="21">
        <v>1</v>
      </c>
      <c r="P586" s="359"/>
      <c r="Q586" s="21">
        <v>0</v>
      </c>
      <c r="R586" s="21">
        <v>1</v>
      </c>
      <c r="S586" s="105"/>
      <c r="T586" s="57">
        <v>0</v>
      </c>
      <c r="U586" s="21">
        <v>1</v>
      </c>
      <c r="W586" s="6">
        <v>4</v>
      </c>
      <c r="X586" s="21">
        <v>1</v>
      </c>
      <c r="Y586" s="291" t="s">
        <v>3895</v>
      </c>
      <c r="Z586" s="16">
        <f t="shared" si="273"/>
        <v>18</v>
      </c>
      <c r="AA586" s="16">
        <f t="shared" si="274"/>
        <v>6</v>
      </c>
      <c r="AB586" s="38">
        <f t="shared" si="277"/>
        <v>3</v>
      </c>
      <c r="AC586" s="38">
        <f t="shared" si="278"/>
        <v>0.9</v>
      </c>
    </row>
    <row r="587" spans="1:30" ht="15.75" customHeight="1" x14ac:dyDescent="0.25">
      <c r="A587" s="16">
        <v>584</v>
      </c>
      <c r="B587" s="31" t="s">
        <v>1021</v>
      </c>
      <c r="C587" s="31" t="s">
        <v>1021</v>
      </c>
      <c r="D587" s="31" t="s">
        <v>16</v>
      </c>
      <c r="E587" s="17" t="s">
        <v>1036</v>
      </c>
      <c r="F587" s="16">
        <v>1</v>
      </c>
      <c r="G587" s="16" t="s">
        <v>1037</v>
      </c>
      <c r="H587" s="21">
        <v>0</v>
      </c>
      <c r="I587" s="21">
        <v>0</v>
      </c>
      <c r="J587" s="33" t="s">
        <v>26</v>
      </c>
      <c r="K587" s="21">
        <v>0</v>
      </c>
      <c r="L587" s="21">
        <v>0</v>
      </c>
      <c r="M587" s="33" t="s">
        <v>26</v>
      </c>
      <c r="N587" s="21">
        <v>0</v>
      </c>
      <c r="O587" s="21">
        <v>0</v>
      </c>
      <c r="P587" s="84" t="s">
        <v>26</v>
      </c>
      <c r="Q587" s="21">
        <v>0</v>
      </c>
      <c r="R587" s="21">
        <v>0</v>
      </c>
      <c r="S587" s="33" t="s">
        <v>26</v>
      </c>
      <c r="T587" s="21">
        <v>0</v>
      </c>
      <c r="U587" s="21">
        <v>0</v>
      </c>
      <c r="V587" s="33" t="s">
        <v>26</v>
      </c>
      <c r="X587" s="21">
        <v>1</v>
      </c>
      <c r="Y587" s="33" t="s">
        <v>26</v>
      </c>
      <c r="Z587" s="16">
        <f t="shared" si="273"/>
        <v>0</v>
      </c>
      <c r="AA587" s="16">
        <f t="shared" si="274"/>
        <v>1</v>
      </c>
      <c r="AB587" s="38">
        <f t="shared" si="277"/>
        <v>0</v>
      </c>
      <c r="AC587" s="38">
        <f t="shared" si="278"/>
        <v>0</v>
      </c>
    </row>
    <row r="588" spans="1:30" ht="15.75" customHeight="1" x14ac:dyDescent="0.25">
      <c r="A588" s="16">
        <v>585</v>
      </c>
      <c r="B588" s="31" t="s">
        <v>1021</v>
      </c>
      <c r="C588" s="31" t="s">
        <v>1021</v>
      </c>
      <c r="D588" s="31" t="s">
        <v>16</v>
      </c>
      <c r="E588" s="17" t="s">
        <v>1038</v>
      </c>
      <c r="F588" s="16">
        <v>4</v>
      </c>
      <c r="G588" s="16" t="s">
        <v>1039</v>
      </c>
      <c r="H588" s="21">
        <v>0</v>
      </c>
      <c r="I588" s="21">
        <v>0</v>
      </c>
      <c r="J588" s="33" t="s">
        <v>26</v>
      </c>
      <c r="K588" s="21">
        <v>0</v>
      </c>
      <c r="L588" s="21">
        <v>0</v>
      </c>
      <c r="M588" s="33" t="s">
        <v>26</v>
      </c>
      <c r="N588" s="21">
        <v>0</v>
      </c>
      <c r="O588" s="21">
        <v>0</v>
      </c>
      <c r="P588" s="84" t="s">
        <v>26</v>
      </c>
      <c r="Q588" s="21">
        <v>0</v>
      </c>
      <c r="R588" s="21">
        <v>0</v>
      </c>
      <c r="S588" s="33" t="s">
        <v>26</v>
      </c>
      <c r="T588" s="57">
        <v>0</v>
      </c>
      <c r="U588" s="6">
        <v>0</v>
      </c>
      <c r="V588" s="105" t="s">
        <v>3484</v>
      </c>
      <c r="Y588" s="33" t="s">
        <v>26</v>
      </c>
      <c r="Z588" s="16">
        <f t="shared" si="273"/>
        <v>0</v>
      </c>
      <c r="AA588" s="16">
        <f t="shared" si="274"/>
        <v>0</v>
      </c>
      <c r="AB588" s="38" t="e">
        <f t="shared" si="277"/>
        <v>#DIV/0!</v>
      </c>
      <c r="AC588" s="38">
        <f t="shared" si="278"/>
        <v>0</v>
      </c>
    </row>
    <row r="589" spans="1:30" ht="15.75" customHeight="1" x14ac:dyDescent="0.25">
      <c r="A589" s="16">
        <v>586</v>
      </c>
      <c r="B589" s="31" t="s">
        <v>1021</v>
      </c>
      <c r="C589" s="31" t="s">
        <v>1021</v>
      </c>
      <c r="D589" s="31" t="s">
        <v>16</v>
      </c>
      <c r="E589" s="17" t="s">
        <v>1040</v>
      </c>
      <c r="F589" s="16">
        <v>5</v>
      </c>
      <c r="G589" s="16" t="s">
        <v>1041</v>
      </c>
      <c r="H589" s="21">
        <v>0</v>
      </c>
      <c r="I589" s="21">
        <v>0</v>
      </c>
      <c r="J589" s="33" t="s">
        <v>26</v>
      </c>
      <c r="K589" s="16">
        <v>0</v>
      </c>
      <c r="L589" s="21">
        <v>1</v>
      </c>
      <c r="M589" s="30"/>
      <c r="N589" s="21">
        <v>2</v>
      </c>
      <c r="O589" s="21">
        <v>0</v>
      </c>
      <c r="P589" s="30" t="s">
        <v>3840</v>
      </c>
      <c r="Q589" s="158">
        <v>0</v>
      </c>
      <c r="R589" s="21">
        <v>1</v>
      </c>
      <c r="S589" s="30"/>
      <c r="T589" s="21">
        <v>0</v>
      </c>
      <c r="U589" s="21">
        <v>0</v>
      </c>
      <c r="V589" s="33" t="s">
        <v>26</v>
      </c>
      <c r="X589" s="21">
        <v>1</v>
      </c>
      <c r="Y589" s="33" t="s">
        <v>26</v>
      </c>
      <c r="Z589" s="16">
        <f t="shared" si="273"/>
        <v>2</v>
      </c>
      <c r="AA589" s="16">
        <f t="shared" si="274"/>
        <v>3</v>
      </c>
      <c r="AB589" s="38">
        <f t="shared" si="277"/>
        <v>0.66666666666666663</v>
      </c>
      <c r="AC589" s="38">
        <f t="shared" si="278"/>
        <v>0.4</v>
      </c>
    </row>
    <row r="590" spans="1:30" ht="15.75" customHeight="1" x14ac:dyDescent="0.25">
      <c r="A590" s="16">
        <v>587</v>
      </c>
      <c r="B590" s="31" t="s">
        <v>1021</v>
      </c>
      <c r="C590" s="31" t="s">
        <v>1021</v>
      </c>
      <c r="D590" s="31" t="s">
        <v>16</v>
      </c>
      <c r="E590" s="17" t="s">
        <v>1042</v>
      </c>
      <c r="F590" s="16">
        <v>1</v>
      </c>
      <c r="G590" s="16" t="s">
        <v>1043</v>
      </c>
      <c r="H590" s="21">
        <v>0</v>
      </c>
      <c r="I590" s="21">
        <v>0</v>
      </c>
      <c r="J590" s="33" t="s">
        <v>26</v>
      </c>
      <c r="K590" s="21">
        <v>0</v>
      </c>
      <c r="L590" s="21">
        <v>0</v>
      </c>
      <c r="M590" s="33" t="s">
        <v>26</v>
      </c>
      <c r="N590" s="21">
        <v>0</v>
      </c>
      <c r="O590" s="21">
        <v>0</v>
      </c>
      <c r="P590" s="84" t="s">
        <v>26</v>
      </c>
      <c r="Q590" s="21">
        <v>0</v>
      </c>
      <c r="R590" s="21">
        <v>0</v>
      </c>
      <c r="S590" s="33" t="s">
        <v>26</v>
      </c>
      <c r="T590" s="57">
        <v>0</v>
      </c>
      <c r="U590" s="6">
        <v>0</v>
      </c>
      <c r="V590" s="105" t="s">
        <v>3484</v>
      </c>
      <c r="Y590" s="33" t="s">
        <v>26</v>
      </c>
      <c r="Z590" s="16">
        <f t="shared" si="273"/>
        <v>0</v>
      </c>
      <c r="AA590" s="16">
        <f t="shared" si="274"/>
        <v>0</v>
      </c>
      <c r="AB590" s="38" t="e">
        <f t="shared" si="277"/>
        <v>#DIV/0!</v>
      </c>
      <c r="AC590" s="38">
        <f t="shared" si="278"/>
        <v>0</v>
      </c>
    </row>
    <row r="591" spans="1:30" ht="15.75" customHeight="1" x14ac:dyDescent="0.25">
      <c r="A591" s="16">
        <v>588</v>
      </c>
      <c r="B591" s="31" t="s">
        <v>1021</v>
      </c>
      <c r="C591" s="31" t="s">
        <v>1021</v>
      </c>
      <c r="D591" s="31" t="s">
        <v>16</v>
      </c>
      <c r="E591" s="30" t="s">
        <v>1044</v>
      </c>
      <c r="F591" s="16">
        <v>6</v>
      </c>
      <c r="G591" s="16" t="s">
        <v>1045</v>
      </c>
      <c r="H591" s="21">
        <v>0</v>
      </c>
      <c r="I591" s="21">
        <v>0</v>
      </c>
      <c r="J591" s="33" t="s">
        <v>26</v>
      </c>
      <c r="K591" s="16">
        <v>0</v>
      </c>
      <c r="L591" s="21">
        <v>1</v>
      </c>
      <c r="M591" s="30"/>
      <c r="N591" s="21">
        <v>1</v>
      </c>
      <c r="O591" s="21">
        <v>0</v>
      </c>
      <c r="P591" s="359" t="s">
        <v>3841</v>
      </c>
      <c r="Q591" s="16">
        <v>0</v>
      </c>
      <c r="R591" s="21">
        <v>1</v>
      </c>
      <c r="S591" s="30"/>
      <c r="T591" s="21">
        <v>0</v>
      </c>
      <c r="U591" s="21">
        <v>0</v>
      </c>
      <c r="V591" s="33" t="s">
        <v>26</v>
      </c>
      <c r="W591" s="16">
        <v>0</v>
      </c>
      <c r="X591" s="21">
        <v>1</v>
      </c>
      <c r="Y591" s="33" t="s">
        <v>26</v>
      </c>
      <c r="Z591" s="16">
        <f t="shared" si="273"/>
        <v>1</v>
      </c>
      <c r="AA591" s="16">
        <f t="shared" si="274"/>
        <v>3</v>
      </c>
      <c r="AB591" s="38">
        <f t="shared" si="277"/>
        <v>0.33333333333333331</v>
      </c>
      <c r="AC591" s="38">
        <f t="shared" si="278"/>
        <v>0.16666666666666666</v>
      </c>
    </row>
    <row r="592" spans="1:30" ht="15.75" customHeight="1" x14ac:dyDescent="0.25">
      <c r="A592" s="16">
        <v>589</v>
      </c>
      <c r="B592" s="31" t="s">
        <v>1021</v>
      </c>
      <c r="C592" s="31" t="s">
        <v>1021</v>
      </c>
      <c r="D592" s="31" t="s">
        <v>16</v>
      </c>
      <c r="E592" s="26" t="s">
        <v>1046</v>
      </c>
      <c r="F592" s="16">
        <v>180</v>
      </c>
      <c r="G592" s="16" t="s">
        <v>1031</v>
      </c>
      <c r="H592" s="16">
        <v>0</v>
      </c>
      <c r="I592" s="21">
        <v>15</v>
      </c>
      <c r="J592" s="30"/>
      <c r="K592" s="16">
        <v>3</v>
      </c>
      <c r="L592" s="21">
        <v>15</v>
      </c>
      <c r="M592" s="30" t="s">
        <v>1087</v>
      </c>
      <c r="N592" s="16">
        <v>36</v>
      </c>
      <c r="O592" s="21">
        <v>15</v>
      </c>
      <c r="P592" s="359" t="s">
        <v>2738</v>
      </c>
      <c r="Q592" s="16">
        <v>1</v>
      </c>
      <c r="R592" s="21">
        <v>15</v>
      </c>
      <c r="S592" s="59" t="s">
        <v>3313</v>
      </c>
      <c r="T592" s="57">
        <v>1</v>
      </c>
      <c r="U592" s="21">
        <v>15</v>
      </c>
      <c r="V592" s="105" t="s">
        <v>3499</v>
      </c>
      <c r="W592" s="6">
        <v>34</v>
      </c>
      <c r="X592" s="21">
        <v>15</v>
      </c>
      <c r="Y592" s="157" t="s">
        <v>3885</v>
      </c>
      <c r="Z592" s="16">
        <f t="shared" si="273"/>
        <v>75</v>
      </c>
      <c r="AA592" s="16">
        <f t="shared" si="274"/>
        <v>90</v>
      </c>
      <c r="AB592" s="38">
        <f t="shared" si="277"/>
        <v>0.83333333333333337</v>
      </c>
      <c r="AC592" s="38">
        <f t="shared" si="278"/>
        <v>0.41666666666666669</v>
      </c>
    </row>
    <row r="593" spans="1:30" ht="15.75" customHeight="1" x14ac:dyDescent="0.25">
      <c r="A593" s="16">
        <v>590</v>
      </c>
      <c r="B593" s="31" t="s">
        <v>1021</v>
      </c>
      <c r="C593" s="31" t="s">
        <v>1021</v>
      </c>
      <c r="D593" s="31" t="s">
        <v>16</v>
      </c>
      <c r="E593" s="26" t="s">
        <v>1047</v>
      </c>
      <c r="F593" s="36">
        <v>24</v>
      </c>
      <c r="G593" s="16" t="s">
        <v>1048</v>
      </c>
      <c r="H593" s="16">
        <v>0</v>
      </c>
      <c r="I593" s="21">
        <v>1</v>
      </c>
      <c r="J593" s="30"/>
      <c r="K593" s="16">
        <v>1</v>
      </c>
      <c r="L593" s="21">
        <v>1</v>
      </c>
      <c r="M593" s="30" t="s">
        <v>1088</v>
      </c>
      <c r="N593" s="16">
        <v>7</v>
      </c>
      <c r="O593" s="21">
        <v>1</v>
      </c>
      <c r="P593" s="359" t="s">
        <v>2739</v>
      </c>
      <c r="Q593" s="16">
        <v>2</v>
      </c>
      <c r="R593" s="21">
        <v>2</v>
      </c>
      <c r="S593" s="59" t="s">
        <v>3314</v>
      </c>
      <c r="T593" s="57">
        <v>3</v>
      </c>
      <c r="U593" s="21">
        <v>3</v>
      </c>
      <c r="V593" s="105" t="s">
        <v>3314</v>
      </c>
      <c r="W593" s="6">
        <v>5</v>
      </c>
      <c r="X593" s="21">
        <v>5</v>
      </c>
      <c r="Y593" s="6" t="s">
        <v>3314</v>
      </c>
      <c r="Z593" s="16">
        <f t="shared" si="273"/>
        <v>18</v>
      </c>
      <c r="AA593" s="16">
        <f t="shared" si="274"/>
        <v>13</v>
      </c>
      <c r="AB593" s="38">
        <f t="shared" si="277"/>
        <v>1.3846153846153846</v>
      </c>
      <c r="AC593" s="38">
        <f t="shared" si="278"/>
        <v>0.75</v>
      </c>
    </row>
    <row r="594" spans="1:30" ht="15.75" customHeight="1" x14ac:dyDescent="0.25">
      <c r="A594" s="16">
        <v>591</v>
      </c>
      <c r="B594" s="31" t="s">
        <v>1021</v>
      </c>
      <c r="C594" s="31" t="s">
        <v>1021</v>
      </c>
      <c r="D594" s="31" t="s">
        <v>16</v>
      </c>
      <c r="E594" s="26" t="s">
        <v>1049</v>
      </c>
      <c r="F594" s="18">
        <v>1</v>
      </c>
      <c r="G594" s="16" t="s">
        <v>18</v>
      </c>
      <c r="H594" s="16">
        <v>20</v>
      </c>
      <c r="I594" s="16">
        <v>20</v>
      </c>
      <c r="J594" s="30" t="s">
        <v>1050</v>
      </c>
      <c r="K594" s="16">
        <v>15</v>
      </c>
      <c r="L594" s="16">
        <v>15</v>
      </c>
      <c r="M594" s="30" t="s">
        <v>1089</v>
      </c>
      <c r="N594" s="16">
        <v>19</v>
      </c>
      <c r="O594" s="16">
        <v>19</v>
      </c>
      <c r="P594" s="359" t="s">
        <v>2740</v>
      </c>
      <c r="Q594" s="31">
        <v>22</v>
      </c>
      <c r="R594" s="31">
        <v>22</v>
      </c>
      <c r="S594" s="68" t="s">
        <v>3315</v>
      </c>
      <c r="T594" s="57">
        <v>34</v>
      </c>
      <c r="U594" s="6">
        <v>34</v>
      </c>
      <c r="V594" s="105" t="s">
        <v>3896</v>
      </c>
      <c r="W594" s="6">
        <v>19</v>
      </c>
      <c r="X594" s="557">
        <v>1</v>
      </c>
      <c r="Y594" s="157" t="s">
        <v>3883</v>
      </c>
      <c r="Z594" s="16">
        <f t="shared" si="273"/>
        <v>129</v>
      </c>
      <c r="AA594" s="16">
        <f t="shared" si="274"/>
        <v>111</v>
      </c>
      <c r="AB594" s="38">
        <f>Z594/AA594</f>
        <v>1.1621621621621621</v>
      </c>
      <c r="AC594" s="38">
        <f>+AB594/F594</f>
        <v>1.1621621621621621</v>
      </c>
    </row>
    <row r="595" spans="1:30" ht="15.75" customHeight="1" x14ac:dyDescent="0.25">
      <c r="A595" s="16">
        <v>592</v>
      </c>
      <c r="B595" s="31" t="s">
        <v>1021</v>
      </c>
      <c r="C595" s="31" t="s">
        <v>1021</v>
      </c>
      <c r="D595" s="31" t="s">
        <v>16</v>
      </c>
      <c r="E595" s="17" t="s">
        <v>1051</v>
      </c>
      <c r="F595" s="36">
        <v>16</v>
      </c>
      <c r="G595" s="16" t="s">
        <v>1052</v>
      </c>
      <c r="H595" s="16">
        <v>0</v>
      </c>
      <c r="I595" s="21">
        <v>1</v>
      </c>
      <c r="J595" s="30"/>
      <c r="K595" s="86">
        <v>0</v>
      </c>
      <c r="L595" s="21">
        <v>1</v>
      </c>
      <c r="M595" s="30"/>
      <c r="N595" s="16">
        <v>1</v>
      </c>
      <c r="O595" s="21">
        <v>1</v>
      </c>
      <c r="P595" s="30" t="s">
        <v>2741</v>
      </c>
      <c r="Q595" s="16">
        <v>4</v>
      </c>
      <c r="R595" s="21">
        <v>4</v>
      </c>
      <c r="S595" s="59" t="s">
        <v>3316</v>
      </c>
      <c r="T595" s="57">
        <v>4</v>
      </c>
      <c r="U595" s="21">
        <v>4</v>
      </c>
      <c r="V595" s="105" t="s">
        <v>3500</v>
      </c>
      <c r="W595" s="6">
        <v>0</v>
      </c>
      <c r="X595" s="21">
        <v>3</v>
      </c>
      <c r="Y595" s="33" t="s">
        <v>3884</v>
      </c>
      <c r="Z595" s="16">
        <f t="shared" si="273"/>
        <v>9</v>
      </c>
      <c r="AA595" s="16">
        <f t="shared" si="274"/>
        <v>14</v>
      </c>
      <c r="AB595" s="38">
        <f t="shared" ref="AB595:AB608" si="279">+Z595/AA595</f>
        <v>0.6428571428571429</v>
      </c>
      <c r="AC595" s="38">
        <f t="shared" ref="AC595:AC608" si="280">+Z595/F595</f>
        <v>0.5625</v>
      </c>
    </row>
    <row r="596" spans="1:30" ht="15.75" customHeight="1" x14ac:dyDescent="0.25">
      <c r="A596" s="16">
        <v>593</v>
      </c>
      <c r="B596" s="31" t="s">
        <v>1021</v>
      </c>
      <c r="C596" s="31" t="s">
        <v>1021</v>
      </c>
      <c r="D596" s="31" t="s">
        <v>16</v>
      </c>
      <c r="E596" s="17" t="s">
        <v>1053</v>
      </c>
      <c r="F596" s="16">
        <v>8</v>
      </c>
      <c r="G596" s="16" t="s">
        <v>681</v>
      </c>
      <c r="H596" s="21">
        <v>0</v>
      </c>
      <c r="I596" s="21">
        <v>0</v>
      </c>
      <c r="J596" s="33" t="s">
        <v>26</v>
      </c>
      <c r="K596" s="16">
        <v>0</v>
      </c>
      <c r="L596" s="21">
        <v>1</v>
      </c>
      <c r="M596" s="30"/>
      <c r="N596" s="16">
        <v>1</v>
      </c>
      <c r="O596" s="21">
        <v>1</v>
      </c>
      <c r="P596" s="30" t="s">
        <v>2742</v>
      </c>
      <c r="Q596" s="21">
        <v>0</v>
      </c>
      <c r="R596" s="21">
        <v>0</v>
      </c>
      <c r="S596" s="33" t="s">
        <v>26</v>
      </c>
      <c r="T596" s="57">
        <v>1</v>
      </c>
      <c r="U596" s="21">
        <v>1</v>
      </c>
      <c r="V596" s="105" t="s">
        <v>3501</v>
      </c>
      <c r="W596" s="6">
        <v>1</v>
      </c>
      <c r="X596" s="21">
        <v>1</v>
      </c>
      <c r="Y596" s="157" t="s">
        <v>3501</v>
      </c>
      <c r="Z596" s="16">
        <f t="shared" si="273"/>
        <v>3</v>
      </c>
      <c r="AA596" s="16">
        <f t="shared" si="274"/>
        <v>4</v>
      </c>
      <c r="AB596" s="38">
        <f t="shared" si="279"/>
        <v>0.75</v>
      </c>
      <c r="AC596" s="38">
        <f t="shared" si="280"/>
        <v>0.375</v>
      </c>
    </row>
    <row r="597" spans="1:30" ht="15.75" customHeight="1" x14ac:dyDescent="0.25">
      <c r="A597" s="16">
        <v>594</v>
      </c>
      <c r="B597" s="31" t="s">
        <v>1021</v>
      </c>
      <c r="C597" s="31" t="s">
        <v>1021</v>
      </c>
      <c r="D597" s="31" t="s">
        <v>16</v>
      </c>
      <c r="E597" s="17" t="s">
        <v>1054</v>
      </c>
      <c r="F597" s="16">
        <v>3</v>
      </c>
      <c r="G597" s="16" t="s">
        <v>1055</v>
      </c>
      <c r="H597" s="21">
        <v>0</v>
      </c>
      <c r="I597" s="21">
        <v>0</v>
      </c>
      <c r="J597" s="33" t="s">
        <v>26</v>
      </c>
      <c r="K597" s="21">
        <v>1</v>
      </c>
      <c r="L597" s="21">
        <v>0</v>
      </c>
      <c r="M597" s="33" t="s">
        <v>3842</v>
      </c>
      <c r="N597" s="16">
        <v>0</v>
      </c>
      <c r="O597" s="21">
        <v>1</v>
      </c>
      <c r="P597" s="99" t="s">
        <v>3900</v>
      </c>
      <c r="Q597" s="36">
        <v>0</v>
      </c>
      <c r="R597" s="21">
        <v>1</v>
      </c>
      <c r="S597" s="99" t="s">
        <v>3899</v>
      </c>
      <c r="T597" s="57">
        <v>1</v>
      </c>
      <c r="U597" s="21">
        <v>1</v>
      </c>
      <c r="V597" s="210" t="s">
        <v>3901</v>
      </c>
      <c r="Y597" s="56" t="s">
        <v>3902</v>
      </c>
      <c r="Z597" s="16">
        <f t="shared" si="273"/>
        <v>2</v>
      </c>
      <c r="AA597" s="16">
        <f t="shared" si="274"/>
        <v>3</v>
      </c>
      <c r="AB597" s="38">
        <f t="shared" si="279"/>
        <v>0.66666666666666663</v>
      </c>
      <c r="AC597" s="38">
        <f t="shared" si="280"/>
        <v>0.66666666666666663</v>
      </c>
    </row>
    <row r="598" spans="1:30" ht="15.75" x14ac:dyDescent="0.25">
      <c r="A598" s="16">
        <v>595</v>
      </c>
      <c r="B598" s="31" t="s">
        <v>1021</v>
      </c>
      <c r="C598" s="31" t="s">
        <v>1021</v>
      </c>
      <c r="D598" s="31" t="s">
        <v>16</v>
      </c>
      <c r="E598" s="26" t="s">
        <v>1056</v>
      </c>
      <c r="F598" s="36">
        <v>24</v>
      </c>
      <c r="G598" s="16" t="s">
        <v>1048</v>
      </c>
      <c r="H598" s="16">
        <v>2</v>
      </c>
      <c r="I598" s="21">
        <v>1</v>
      </c>
      <c r="J598" s="30" t="s">
        <v>1024</v>
      </c>
      <c r="K598" s="23">
        <v>3</v>
      </c>
      <c r="L598" s="21">
        <v>1</v>
      </c>
      <c r="M598" s="30" t="s">
        <v>1090</v>
      </c>
      <c r="N598" s="16">
        <v>1</v>
      </c>
      <c r="O598" s="21">
        <v>1</v>
      </c>
      <c r="P598" s="30" t="s">
        <v>2743</v>
      </c>
      <c r="Q598" s="21">
        <v>0</v>
      </c>
      <c r="R598" s="21">
        <v>0</v>
      </c>
      <c r="S598" s="33" t="s">
        <v>26</v>
      </c>
      <c r="T598" s="57">
        <v>4</v>
      </c>
      <c r="U598" s="21">
        <v>4</v>
      </c>
      <c r="V598" s="105" t="s">
        <v>3502</v>
      </c>
      <c r="W598" s="6">
        <v>4</v>
      </c>
      <c r="X598" s="21">
        <v>3</v>
      </c>
      <c r="Y598" s="157" t="s">
        <v>3887</v>
      </c>
      <c r="Z598" s="16">
        <f t="shared" si="273"/>
        <v>14</v>
      </c>
      <c r="AA598" s="16">
        <f t="shared" si="274"/>
        <v>10</v>
      </c>
      <c r="AB598" s="38">
        <f t="shared" si="279"/>
        <v>1.4</v>
      </c>
      <c r="AC598" s="38">
        <f t="shared" si="280"/>
        <v>0.58333333333333337</v>
      </c>
    </row>
    <row r="599" spans="1:30" ht="15.75" customHeight="1" x14ac:dyDescent="0.25">
      <c r="A599" s="16">
        <v>596</v>
      </c>
      <c r="B599" s="31" t="s">
        <v>1021</v>
      </c>
      <c r="C599" s="31" t="s">
        <v>1021</v>
      </c>
      <c r="D599" s="31" t="s">
        <v>16</v>
      </c>
      <c r="E599" s="26" t="s">
        <v>1057</v>
      </c>
      <c r="F599" s="36">
        <v>12</v>
      </c>
      <c r="G599" s="16" t="s">
        <v>1058</v>
      </c>
      <c r="H599" s="16">
        <v>1</v>
      </c>
      <c r="I599" s="21">
        <v>1</v>
      </c>
      <c r="J599" s="30" t="s">
        <v>1024</v>
      </c>
      <c r="K599" s="16">
        <v>1</v>
      </c>
      <c r="L599" s="21">
        <v>2</v>
      </c>
      <c r="M599" s="30" t="s">
        <v>1091</v>
      </c>
      <c r="N599" s="16">
        <v>1</v>
      </c>
      <c r="O599" s="21">
        <v>1</v>
      </c>
      <c r="P599" s="30" t="s">
        <v>2744</v>
      </c>
      <c r="Q599" s="16">
        <v>1</v>
      </c>
      <c r="R599" s="21">
        <v>1</v>
      </c>
      <c r="S599" s="59" t="s">
        <v>3317</v>
      </c>
      <c r="T599" s="57">
        <v>1</v>
      </c>
      <c r="U599" s="21">
        <v>1</v>
      </c>
      <c r="V599" s="105" t="s">
        <v>3317</v>
      </c>
      <c r="W599" s="6">
        <v>3</v>
      </c>
      <c r="X599" s="21">
        <v>3</v>
      </c>
      <c r="Y599" s="157" t="s">
        <v>3317</v>
      </c>
      <c r="Z599" s="16">
        <f t="shared" si="273"/>
        <v>8</v>
      </c>
      <c r="AA599" s="16">
        <f t="shared" si="274"/>
        <v>9</v>
      </c>
      <c r="AB599" s="38">
        <f t="shared" si="279"/>
        <v>0.88888888888888884</v>
      </c>
      <c r="AC599" s="38">
        <f t="shared" si="280"/>
        <v>0.66666666666666663</v>
      </c>
    </row>
    <row r="600" spans="1:30" ht="15.75" customHeight="1" x14ac:dyDescent="0.25">
      <c r="A600" s="16">
        <v>597</v>
      </c>
      <c r="B600" s="31" t="s">
        <v>1021</v>
      </c>
      <c r="C600" s="31" t="s">
        <v>1021</v>
      </c>
      <c r="D600" s="31" t="s">
        <v>16</v>
      </c>
      <c r="E600" s="26" t="s">
        <v>1059</v>
      </c>
      <c r="F600" s="36">
        <v>8</v>
      </c>
      <c r="G600" s="16" t="s">
        <v>1060</v>
      </c>
      <c r="H600" s="16">
        <v>1</v>
      </c>
      <c r="I600" s="21">
        <v>1</v>
      </c>
      <c r="J600" s="30" t="s">
        <v>1024</v>
      </c>
      <c r="K600" s="16">
        <v>1</v>
      </c>
      <c r="L600" s="21">
        <v>1</v>
      </c>
      <c r="M600" s="30" t="s">
        <v>1092</v>
      </c>
      <c r="N600" s="16">
        <v>1</v>
      </c>
      <c r="O600" s="21">
        <v>1</v>
      </c>
      <c r="P600" s="30" t="s">
        <v>3843</v>
      </c>
      <c r="Q600" s="21">
        <v>0</v>
      </c>
      <c r="R600" s="21">
        <v>1</v>
      </c>
      <c r="S600" s="33" t="s">
        <v>26</v>
      </c>
      <c r="T600" s="57">
        <v>1</v>
      </c>
      <c r="U600" s="21">
        <v>1</v>
      </c>
      <c r="V600" s="105" t="s">
        <v>3503</v>
      </c>
      <c r="X600" s="21">
        <v>1</v>
      </c>
      <c r="Y600" s="33" t="s">
        <v>26</v>
      </c>
      <c r="Z600" s="16">
        <f t="shared" si="273"/>
        <v>4</v>
      </c>
      <c r="AA600" s="16">
        <f t="shared" si="274"/>
        <v>6</v>
      </c>
      <c r="AB600" s="38">
        <f t="shared" si="279"/>
        <v>0.66666666666666663</v>
      </c>
      <c r="AC600" s="38">
        <f t="shared" si="280"/>
        <v>0.5</v>
      </c>
    </row>
    <row r="601" spans="1:30" s="366" customFormat="1" ht="15.75" customHeight="1" x14ac:dyDescent="0.25">
      <c r="A601" s="373">
        <v>598</v>
      </c>
      <c r="B601" s="373" t="s">
        <v>1021</v>
      </c>
      <c r="C601" s="373" t="s">
        <v>1021</v>
      </c>
      <c r="D601" s="373" t="s">
        <v>16</v>
      </c>
      <c r="E601" s="371" t="s">
        <v>1061</v>
      </c>
      <c r="F601" s="373">
        <v>4</v>
      </c>
      <c r="G601" s="373" t="s">
        <v>1062</v>
      </c>
      <c r="H601" s="370">
        <v>0</v>
      </c>
      <c r="I601" s="370">
        <v>0</v>
      </c>
      <c r="J601" s="372" t="s">
        <v>26</v>
      </c>
      <c r="K601" s="370">
        <v>0</v>
      </c>
      <c r="L601" s="370">
        <v>0</v>
      </c>
      <c r="M601" s="372" t="s">
        <v>26</v>
      </c>
      <c r="N601" s="370">
        <v>2</v>
      </c>
      <c r="O601" s="370">
        <v>1</v>
      </c>
      <c r="P601" s="372" t="s">
        <v>2745</v>
      </c>
      <c r="Q601" s="370">
        <v>0</v>
      </c>
      <c r="R601" s="370">
        <v>0</v>
      </c>
      <c r="S601" s="372" t="s">
        <v>26</v>
      </c>
      <c r="T601" s="374"/>
      <c r="U601" s="376"/>
      <c r="V601" s="378"/>
      <c r="W601" s="376"/>
      <c r="X601" s="376"/>
      <c r="Y601" s="376"/>
      <c r="Z601" s="173">
        <f t="shared" si="273"/>
        <v>2</v>
      </c>
      <c r="AA601" s="173">
        <f t="shared" si="274"/>
        <v>1</v>
      </c>
      <c r="AB601" s="564">
        <f t="shared" si="279"/>
        <v>2</v>
      </c>
      <c r="AC601" s="564">
        <f t="shared" si="280"/>
        <v>0.5</v>
      </c>
      <c r="AD601" s="370"/>
    </row>
    <row r="602" spans="1:30" s="366" customFormat="1" ht="15.75" customHeight="1" x14ac:dyDescent="0.25">
      <c r="A602" s="173">
        <v>599</v>
      </c>
      <c r="B602" s="173" t="s">
        <v>1021</v>
      </c>
      <c r="C602" s="173" t="s">
        <v>1021</v>
      </c>
      <c r="D602" s="173" t="s">
        <v>16</v>
      </c>
      <c r="E602" s="363" t="s">
        <v>1063</v>
      </c>
      <c r="F602" s="173">
        <v>1</v>
      </c>
      <c r="G602" s="173" t="s">
        <v>1064</v>
      </c>
      <c r="H602" s="173">
        <v>0</v>
      </c>
      <c r="I602" s="173">
        <v>0</v>
      </c>
      <c r="J602" s="363" t="s">
        <v>26</v>
      </c>
      <c r="K602" s="173">
        <v>0</v>
      </c>
      <c r="L602" s="173">
        <v>0</v>
      </c>
      <c r="M602" s="408" t="s">
        <v>26</v>
      </c>
      <c r="N602" s="173">
        <v>0</v>
      </c>
      <c r="O602" s="173">
        <v>0</v>
      </c>
      <c r="P602" s="363" t="s">
        <v>26</v>
      </c>
      <c r="Q602" s="173">
        <v>0</v>
      </c>
      <c r="R602" s="173">
        <v>0</v>
      </c>
      <c r="S602" s="363" t="s">
        <v>26</v>
      </c>
      <c r="T602" s="173">
        <v>0</v>
      </c>
      <c r="U602" s="173">
        <v>0</v>
      </c>
      <c r="V602" s="363" t="s">
        <v>26</v>
      </c>
      <c r="W602" s="173">
        <v>0</v>
      </c>
      <c r="X602" s="173">
        <v>0</v>
      </c>
      <c r="Y602" s="363" t="s">
        <v>26</v>
      </c>
      <c r="Z602" s="173">
        <f t="shared" si="273"/>
        <v>0</v>
      </c>
      <c r="AA602" s="173">
        <f t="shared" si="274"/>
        <v>0</v>
      </c>
      <c r="AB602" s="329" t="e">
        <f t="shared" si="279"/>
        <v>#DIV/0!</v>
      </c>
      <c r="AC602" s="329">
        <f t="shared" si="280"/>
        <v>0</v>
      </c>
      <c r="AD602" s="173"/>
    </row>
    <row r="603" spans="1:30" ht="15.75" customHeight="1" x14ac:dyDescent="0.25">
      <c r="A603" s="31">
        <v>600</v>
      </c>
      <c r="B603" s="31" t="s">
        <v>1021</v>
      </c>
      <c r="C603" s="31" t="s">
        <v>1021</v>
      </c>
      <c r="D603" s="31" t="s">
        <v>16</v>
      </c>
      <c r="E603" s="26" t="s">
        <v>1065</v>
      </c>
      <c r="F603" s="31">
        <v>9</v>
      </c>
      <c r="G603" s="31" t="s">
        <v>1066</v>
      </c>
      <c r="H603" s="16">
        <v>0</v>
      </c>
      <c r="I603" s="21">
        <v>1</v>
      </c>
      <c r="J603" s="30"/>
      <c r="K603" s="16">
        <v>1</v>
      </c>
      <c r="L603" s="21">
        <v>1</v>
      </c>
      <c r="M603" s="30" t="s">
        <v>1093</v>
      </c>
      <c r="N603" s="36">
        <v>0</v>
      </c>
      <c r="O603" s="21">
        <v>1</v>
      </c>
      <c r="P603" s="357" t="s">
        <v>3917</v>
      </c>
      <c r="Q603" s="16">
        <v>0</v>
      </c>
      <c r="R603" s="21">
        <v>1</v>
      </c>
      <c r="S603" s="30"/>
      <c r="T603" s="57">
        <v>1</v>
      </c>
      <c r="U603" s="21">
        <v>1</v>
      </c>
      <c r="V603" s="105" t="s">
        <v>3504</v>
      </c>
      <c r="W603" s="6">
        <v>1</v>
      </c>
      <c r="X603" s="21">
        <v>1</v>
      </c>
      <c r="Y603" s="105" t="s">
        <v>3889</v>
      </c>
      <c r="Z603" s="16">
        <f t="shared" si="273"/>
        <v>3</v>
      </c>
      <c r="AA603" s="16">
        <f t="shared" si="274"/>
        <v>6</v>
      </c>
      <c r="AB603" s="38">
        <f t="shared" si="279"/>
        <v>0.5</v>
      </c>
      <c r="AC603" s="38">
        <f t="shared" si="280"/>
        <v>0.33333333333333331</v>
      </c>
    </row>
    <row r="604" spans="1:30" ht="15.75" customHeight="1" x14ac:dyDescent="0.25">
      <c r="A604" s="31">
        <v>601</v>
      </c>
      <c r="B604" s="31" t="s">
        <v>1021</v>
      </c>
      <c r="C604" s="31" t="s">
        <v>1021</v>
      </c>
      <c r="D604" s="31" t="s">
        <v>16</v>
      </c>
      <c r="E604" s="26" t="s">
        <v>1067</v>
      </c>
      <c r="F604" s="31">
        <v>24</v>
      </c>
      <c r="G604" s="31" t="s">
        <v>770</v>
      </c>
      <c r="H604" s="16">
        <v>1</v>
      </c>
      <c r="I604" s="21">
        <v>2</v>
      </c>
      <c r="J604" s="30" t="s">
        <v>3844</v>
      </c>
      <c r="K604" s="16">
        <v>1</v>
      </c>
      <c r="L604" s="21">
        <v>2</v>
      </c>
      <c r="M604" s="30" t="s">
        <v>3728</v>
      </c>
      <c r="N604" s="16">
        <v>1</v>
      </c>
      <c r="O604" s="21">
        <v>2</v>
      </c>
      <c r="P604" s="30" t="s">
        <v>2746</v>
      </c>
      <c r="Q604" s="16">
        <v>0</v>
      </c>
      <c r="R604" s="21">
        <v>2</v>
      </c>
      <c r="S604" s="30"/>
      <c r="T604" s="57">
        <v>1</v>
      </c>
      <c r="U604" s="21">
        <v>2</v>
      </c>
      <c r="V604" s="105" t="s">
        <v>3505</v>
      </c>
      <c r="W604" s="6">
        <v>0</v>
      </c>
      <c r="X604" s="21">
        <v>2</v>
      </c>
      <c r="Y604" s="33" t="s">
        <v>3884</v>
      </c>
      <c r="Z604" s="16">
        <f t="shared" si="273"/>
        <v>4</v>
      </c>
      <c r="AA604" s="16">
        <f t="shared" si="274"/>
        <v>12</v>
      </c>
      <c r="AB604" s="38">
        <f t="shared" si="279"/>
        <v>0.33333333333333331</v>
      </c>
      <c r="AC604" s="38">
        <f t="shared" si="280"/>
        <v>0.16666666666666666</v>
      </c>
    </row>
    <row r="605" spans="1:30" ht="15.75" customHeight="1" x14ac:dyDescent="0.25">
      <c r="A605" s="31">
        <v>602</v>
      </c>
      <c r="B605" s="31" t="s">
        <v>1021</v>
      </c>
      <c r="C605" s="31" t="s">
        <v>1021</v>
      </c>
      <c r="D605" s="31" t="s">
        <v>16</v>
      </c>
      <c r="E605" s="30" t="s">
        <v>1068</v>
      </c>
      <c r="F605" s="31">
        <v>4</v>
      </c>
      <c r="G605" s="31" t="s">
        <v>299</v>
      </c>
      <c r="H605" s="21">
        <v>0</v>
      </c>
      <c r="I605" s="21">
        <v>0</v>
      </c>
      <c r="J605" s="33" t="s">
        <v>26</v>
      </c>
      <c r="K605" s="16">
        <v>0</v>
      </c>
      <c r="L605" s="21">
        <v>1</v>
      </c>
      <c r="M605" s="30"/>
      <c r="N605" s="21">
        <v>0</v>
      </c>
      <c r="O605" s="21">
        <v>0</v>
      </c>
      <c r="P605" s="30" t="s">
        <v>26</v>
      </c>
      <c r="Q605" s="21">
        <v>0</v>
      </c>
      <c r="R605" s="21">
        <v>0</v>
      </c>
      <c r="S605" s="33" t="s">
        <v>26</v>
      </c>
      <c r="T605" s="57">
        <v>0</v>
      </c>
      <c r="U605" s="21">
        <v>1</v>
      </c>
      <c r="Y605" s="33" t="s">
        <v>26</v>
      </c>
      <c r="Z605" s="16">
        <f t="shared" si="273"/>
        <v>0</v>
      </c>
      <c r="AA605" s="16">
        <f t="shared" si="274"/>
        <v>2</v>
      </c>
      <c r="AB605" s="38">
        <f t="shared" si="279"/>
        <v>0</v>
      </c>
      <c r="AC605" s="38">
        <f t="shared" si="280"/>
        <v>0</v>
      </c>
    </row>
    <row r="606" spans="1:30" ht="15.75" customHeight="1" x14ac:dyDescent="0.25">
      <c r="A606" s="31">
        <v>603</v>
      </c>
      <c r="B606" s="31" t="s">
        <v>1021</v>
      </c>
      <c r="C606" s="31" t="s">
        <v>1021</v>
      </c>
      <c r="D606" s="31" t="s">
        <v>16</v>
      </c>
      <c r="E606" s="26" t="s">
        <v>1069</v>
      </c>
      <c r="F606" s="36">
        <v>18</v>
      </c>
      <c r="G606" s="31" t="s">
        <v>299</v>
      </c>
      <c r="H606" s="16">
        <v>0</v>
      </c>
      <c r="I606" s="21">
        <v>1</v>
      </c>
      <c r="J606" s="30"/>
      <c r="K606" s="16">
        <v>3</v>
      </c>
      <c r="L606" s="21">
        <v>1</v>
      </c>
      <c r="M606" s="30" t="s">
        <v>1094</v>
      </c>
      <c r="N606" s="16">
        <v>2</v>
      </c>
      <c r="O606" s="21">
        <v>2</v>
      </c>
      <c r="P606" s="30" t="s">
        <v>2747</v>
      </c>
      <c r="Q606" s="16">
        <v>1</v>
      </c>
      <c r="R606" s="21">
        <v>1</v>
      </c>
      <c r="S606" s="59" t="s">
        <v>3318</v>
      </c>
      <c r="T606" s="57">
        <v>1</v>
      </c>
      <c r="U606" s="21">
        <v>1</v>
      </c>
      <c r="V606" s="105" t="s">
        <v>3318</v>
      </c>
      <c r="W606" s="106">
        <v>3</v>
      </c>
      <c r="X606" s="21">
        <v>3</v>
      </c>
      <c r="Y606" s="56" t="s">
        <v>3318</v>
      </c>
      <c r="Z606" s="16">
        <f t="shared" si="273"/>
        <v>10</v>
      </c>
      <c r="AA606" s="16">
        <f t="shared" si="274"/>
        <v>9</v>
      </c>
      <c r="AB606" s="38">
        <f t="shared" si="279"/>
        <v>1.1111111111111112</v>
      </c>
      <c r="AC606" s="38">
        <f t="shared" si="280"/>
        <v>0.55555555555555558</v>
      </c>
    </row>
    <row r="607" spans="1:30" ht="15.75" customHeight="1" x14ac:dyDescent="0.25">
      <c r="A607" s="31">
        <v>604</v>
      </c>
      <c r="B607" s="31" t="s">
        <v>1021</v>
      </c>
      <c r="C607" s="31" t="s">
        <v>1021</v>
      </c>
      <c r="D607" s="31" t="s">
        <v>16</v>
      </c>
      <c r="E607" s="26" t="s">
        <v>1070</v>
      </c>
      <c r="F607" s="31">
        <v>10</v>
      </c>
      <c r="G607" s="31" t="s">
        <v>299</v>
      </c>
      <c r="H607" s="16">
        <v>0</v>
      </c>
      <c r="I607" s="21">
        <v>1</v>
      </c>
      <c r="J607" s="30"/>
      <c r="K607" s="16">
        <v>1</v>
      </c>
      <c r="L607" s="21">
        <v>1</v>
      </c>
      <c r="M607" s="30" t="s">
        <v>1095</v>
      </c>
      <c r="N607" s="16">
        <v>2</v>
      </c>
      <c r="O607" s="21">
        <v>2</v>
      </c>
      <c r="P607" s="30" t="s">
        <v>2748</v>
      </c>
      <c r="Q607" s="16">
        <v>1</v>
      </c>
      <c r="R607" s="21">
        <v>1</v>
      </c>
      <c r="S607" s="59" t="s">
        <v>3319</v>
      </c>
      <c r="T607" s="57">
        <v>0</v>
      </c>
      <c r="U607" s="21">
        <v>1</v>
      </c>
      <c r="V607" s="59"/>
      <c r="W607" s="106"/>
      <c r="X607" s="21">
        <v>1</v>
      </c>
      <c r="Y607" s="33" t="s">
        <v>26</v>
      </c>
      <c r="Z607" s="16">
        <f t="shared" si="273"/>
        <v>4</v>
      </c>
      <c r="AA607" s="16">
        <f t="shared" si="274"/>
        <v>7</v>
      </c>
      <c r="AB607" s="38">
        <f t="shared" si="279"/>
        <v>0.5714285714285714</v>
      </c>
      <c r="AC607" s="38">
        <f t="shared" si="280"/>
        <v>0.4</v>
      </c>
    </row>
    <row r="608" spans="1:30" ht="15.75" customHeight="1" x14ac:dyDescent="0.25">
      <c r="A608" s="31">
        <v>605</v>
      </c>
      <c r="B608" s="31" t="s">
        <v>1021</v>
      </c>
      <c r="C608" s="31" t="s">
        <v>1021</v>
      </c>
      <c r="D608" s="31" t="s">
        <v>16</v>
      </c>
      <c r="E608" s="360" t="s">
        <v>3849</v>
      </c>
      <c r="F608" s="31">
        <v>600</v>
      </c>
      <c r="G608" s="36" t="s">
        <v>3790</v>
      </c>
      <c r="H608" s="21">
        <v>0</v>
      </c>
      <c r="I608" s="21">
        <v>0</v>
      </c>
      <c r="J608" s="33" t="s">
        <v>26</v>
      </c>
      <c r="K608" s="16">
        <v>171</v>
      </c>
      <c r="L608" s="21">
        <v>60</v>
      </c>
      <c r="M608" s="30" t="s">
        <v>1096</v>
      </c>
      <c r="N608" s="36"/>
      <c r="O608" s="21">
        <v>60</v>
      </c>
      <c r="P608" s="30" t="s">
        <v>3903</v>
      </c>
      <c r="Q608" s="16">
        <v>47</v>
      </c>
      <c r="R608" s="21">
        <v>47</v>
      </c>
      <c r="S608" s="560" t="s">
        <v>3904</v>
      </c>
      <c r="T608" s="559"/>
      <c r="U608" s="21"/>
      <c r="V608" s="210" t="s">
        <v>3905</v>
      </c>
      <c r="W608" s="106"/>
      <c r="X608" s="21"/>
      <c r="Y608" s="558" t="s">
        <v>3906</v>
      </c>
      <c r="Z608" s="16">
        <f t="shared" si="273"/>
        <v>218</v>
      </c>
      <c r="AA608" s="16">
        <f t="shared" si="274"/>
        <v>167</v>
      </c>
      <c r="AB608" s="38">
        <f t="shared" si="279"/>
        <v>1.3053892215568863</v>
      </c>
      <c r="AC608" s="38">
        <f t="shared" si="280"/>
        <v>0.36333333333333334</v>
      </c>
    </row>
    <row r="609" spans="1:30" ht="15.75" customHeight="1" x14ac:dyDescent="0.25">
      <c r="A609" s="31">
        <v>606</v>
      </c>
      <c r="B609" s="31" t="s">
        <v>1021</v>
      </c>
      <c r="C609" s="31" t="s">
        <v>1021</v>
      </c>
      <c r="D609" s="31" t="s">
        <v>16</v>
      </c>
      <c r="E609" s="30" t="s">
        <v>1071</v>
      </c>
      <c r="F609" s="32">
        <v>1</v>
      </c>
      <c r="G609" s="31" t="s">
        <v>18</v>
      </c>
      <c r="H609" s="16">
        <v>0</v>
      </c>
      <c r="I609" s="16">
        <v>0</v>
      </c>
      <c r="J609" s="30"/>
      <c r="K609" s="16">
        <v>0</v>
      </c>
      <c r="L609" s="16">
        <v>0</v>
      </c>
      <c r="M609" s="20" t="s">
        <v>26</v>
      </c>
      <c r="N609" s="16">
        <v>0</v>
      </c>
      <c r="O609" s="16">
        <v>0</v>
      </c>
      <c r="P609" s="30"/>
      <c r="Q609" s="45">
        <v>3</v>
      </c>
      <c r="R609" s="16">
        <v>3</v>
      </c>
      <c r="S609" s="59" t="s">
        <v>3320</v>
      </c>
      <c r="T609" s="107">
        <v>86</v>
      </c>
      <c r="U609" s="6">
        <v>60</v>
      </c>
      <c r="V609" s="105" t="s">
        <v>3506</v>
      </c>
      <c r="W609" s="6">
        <v>80</v>
      </c>
      <c r="Y609" s="56" t="s">
        <v>3506</v>
      </c>
      <c r="Z609" s="16">
        <f t="shared" si="273"/>
        <v>169</v>
      </c>
      <c r="AA609" s="16">
        <f t="shared" si="274"/>
        <v>63</v>
      </c>
      <c r="AB609" s="38">
        <f>Z609/AA609</f>
        <v>2.6825396825396823</v>
      </c>
      <c r="AC609" s="38">
        <f>+AB609/F609</f>
        <v>2.6825396825396823</v>
      </c>
    </row>
    <row r="610" spans="1:30" ht="15.75" customHeight="1" x14ac:dyDescent="0.25">
      <c r="A610" s="31">
        <v>607</v>
      </c>
      <c r="B610" s="31" t="s">
        <v>1021</v>
      </c>
      <c r="C610" s="31" t="s">
        <v>1021</v>
      </c>
      <c r="D610" s="31" t="s">
        <v>16</v>
      </c>
      <c r="E610" s="218" t="s">
        <v>3848</v>
      </c>
      <c r="F610" s="36">
        <v>100</v>
      </c>
      <c r="G610" s="36" t="s">
        <v>3790</v>
      </c>
      <c r="H610" s="16">
        <v>0</v>
      </c>
      <c r="I610" s="16">
        <v>0</v>
      </c>
      <c r="J610" s="30"/>
      <c r="K610" s="36">
        <v>35</v>
      </c>
      <c r="L610" s="21">
        <v>5</v>
      </c>
      <c r="M610" s="30" t="s">
        <v>1097</v>
      </c>
      <c r="N610" s="36">
        <v>0</v>
      </c>
      <c r="O610" s="21">
        <v>5</v>
      </c>
      <c r="P610" s="30" t="s">
        <v>2749</v>
      </c>
      <c r="Q610" s="36">
        <v>0</v>
      </c>
      <c r="R610" s="16">
        <v>0</v>
      </c>
      <c r="S610" s="59" t="s">
        <v>3321</v>
      </c>
      <c r="T610" s="559">
        <v>0</v>
      </c>
      <c r="U610" s="106">
        <v>0</v>
      </c>
      <c r="V610" s="105" t="s">
        <v>3321</v>
      </c>
      <c r="Y610" s="33" t="s">
        <v>26</v>
      </c>
      <c r="Z610" s="16">
        <f t="shared" si="273"/>
        <v>35</v>
      </c>
      <c r="AA610" s="16">
        <f t="shared" si="274"/>
        <v>10</v>
      </c>
      <c r="AB610" s="38">
        <f t="shared" ref="AB610:AB614" si="281">+Z610/AA610</f>
        <v>3.5</v>
      </c>
      <c r="AC610" s="38">
        <f t="shared" ref="AC610:AC614" si="282">+Z610/F610</f>
        <v>0.35</v>
      </c>
    </row>
    <row r="611" spans="1:30" ht="15.75" customHeight="1" x14ac:dyDescent="0.25">
      <c r="A611" s="31">
        <v>608</v>
      </c>
      <c r="B611" s="31" t="s">
        <v>1021</v>
      </c>
      <c r="C611" s="31" t="s">
        <v>1021</v>
      </c>
      <c r="D611" s="31" t="s">
        <v>16</v>
      </c>
      <c r="E611" s="30" t="s">
        <v>1072</v>
      </c>
      <c r="F611" s="31">
        <v>1</v>
      </c>
      <c r="G611" s="31" t="s">
        <v>1043</v>
      </c>
      <c r="H611" s="21">
        <v>0</v>
      </c>
      <c r="I611" s="21">
        <v>0</v>
      </c>
      <c r="J611" s="33" t="s">
        <v>26</v>
      </c>
      <c r="K611" s="21">
        <v>0</v>
      </c>
      <c r="L611" s="21">
        <v>0</v>
      </c>
      <c r="M611" s="33" t="s">
        <v>26</v>
      </c>
      <c r="N611" s="21">
        <v>0</v>
      </c>
      <c r="O611" s="21">
        <v>0</v>
      </c>
      <c r="P611" s="33" t="s">
        <v>26</v>
      </c>
      <c r="Q611" s="21">
        <v>0</v>
      </c>
      <c r="R611" s="21">
        <v>0</v>
      </c>
      <c r="S611" s="33" t="s">
        <v>26</v>
      </c>
      <c r="T611" s="21">
        <v>0</v>
      </c>
      <c r="U611" s="21">
        <v>0</v>
      </c>
      <c r="V611" s="33" t="s">
        <v>26</v>
      </c>
      <c r="W611" s="21">
        <v>0</v>
      </c>
      <c r="X611" s="21">
        <v>0</v>
      </c>
      <c r="Y611" s="33" t="s">
        <v>26</v>
      </c>
      <c r="Z611" s="16">
        <f t="shared" si="273"/>
        <v>0</v>
      </c>
      <c r="AA611" s="16">
        <f t="shared" si="274"/>
        <v>0</v>
      </c>
      <c r="AB611" s="38" t="e">
        <f t="shared" si="281"/>
        <v>#DIV/0!</v>
      </c>
      <c r="AC611" s="38">
        <f t="shared" si="282"/>
        <v>0</v>
      </c>
    </row>
    <row r="612" spans="1:30" ht="15.75" customHeight="1" x14ac:dyDescent="0.25">
      <c r="A612" s="31">
        <v>609</v>
      </c>
      <c r="B612" s="31" t="s">
        <v>1021</v>
      </c>
      <c r="C612" s="31" t="s">
        <v>1021</v>
      </c>
      <c r="D612" s="31" t="s">
        <v>16</v>
      </c>
      <c r="E612" s="30" t="s">
        <v>1073</v>
      </c>
      <c r="F612" s="31">
        <v>80</v>
      </c>
      <c r="G612" s="31" t="s">
        <v>1074</v>
      </c>
      <c r="H612" s="21">
        <v>0</v>
      </c>
      <c r="I612" s="21">
        <v>0</v>
      </c>
      <c r="J612" s="33" t="s">
        <v>26</v>
      </c>
      <c r="K612" s="16">
        <v>2</v>
      </c>
      <c r="L612" s="21">
        <v>8</v>
      </c>
      <c r="M612" s="30" t="s">
        <v>3845</v>
      </c>
      <c r="N612" s="36">
        <v>7</v>
      </c>
      <c r="O612" s="21">
        <v>8</v>
      </c>
      <c r="P612" s="357" t="s">
        <v>3918</v>
      </c>
      <c r="Q612" s="16">
        <v>6</v>
      </c>
      <c r="R612" s="21">
        <v>8</v>
      </c>
      <c r="S612" s="59" t="s">
        <v>3322</v>
      </c>
      <c r="T612" s="57">
        <v>5</v>
      </c>
      <c r="U612" s="21">
        <v>8</v>
      </c>
      <c r="V612" s="105" t="s">
        <v>3507</v>
      </c>
      <c r="X612" s="21">
        <v>8</v>
      </c>
      <c r="Y612" s="357" t="s">
        <v>3890</v>
      </c>
      <c r="Z612" s="16">
        <f t="shared" si="273"/>
        <v>20</v>
      </c>
      <c r="AA612" s="16">
        <f t="shared" si="274"/>
        <v>40</v>
      </c>
      <c r="AB612" s="38">
        <f t="shared" si="281"/>
        <v>0.5</v>
      </c>
      <c r="AC612" s="38">
        <f t="shared" si="282"/>
        <v>0.25</v>
      </c>
    </row>
    <row r="613" spans="1:30" ht="15.75" customHeight="1" x14ac:dyDescent="0.25">
      <c r="A613" s="31">
        <v>610</v>
      </c>
      <c r="B613" s="31" t="s">
        <v>1021</v>
      </c>
      <c r="C613" s="31" t="s">
        <v>1021</v>
      </c>
      <c r="D613" s="31" t="s">
        <v>16</v>
      </c>
      <c r="E613" s="218" t="s">
        <v>3850</v>
      </c>
      <c r="F613" s="36">
        <v>3000</v>
      </c>
      <c r="G613" s="36" t="s">
        <v>3795</v>
      </c>
      <c r="H613" s="16">
        <v>0</v>
      </c>
      <c r="I613" s="21">
        <v>42</v>
      </c>
      <c r="J613" s="30"/>
      <c r="K613" s="23">
        <v>136</v>
      </c>
      <c r="L613" s="21">
        <v>42</v>
      </c>
      <c r="M613" s="30" t="s">
        <v>1098</v>
      </c>
      <c r="N613" s="16">
        <v>166</v>
      </c>
      <c r="O613" s="21">
        <v>42</v>
      </c>
      <c r="P613" s="30" t="s">
        <v>2750</v>
      </c>
      <c r="Q613" s="16">
        <v>40</v>
      </c>
      <c r="R613" s="21">
        <v>40</v>
      </c>
      <c r="S613" s="59" t="s">
        <v>3323</v>
      </c>
      <c r="T613" s="57">
        <v>146</v>
      </c>
      <c r="U613" s="21">
        <v>146</v>
      </c>
      <c r="V613" s="105" t="s">
        <v>3323</v>
      </c>
      <c r="W613" s="6">
        <v>219</v>
      </c>
      <c r="X613" s="21">
        <v>219</v>
      </c>
      <c r="Y613" s="56" t="s">
        <v>3323</v>
      </c>
      <c r="Z613" s="16">
        <f t="shared" si="273"/>
        <v>707</v>
      </c>
      <c r="AA613" s="16">
        <f t="shared" si="274"/>
        <v>531</v>
      </c>
      <c r="AB613" s="38">
        <f t="shared" si="281"/>
        <v>1.3314500941619585</v>
      </c>
      <c r="AC613" s="38">
        <f t="shared" si="282"/>
        <v>0.23566666666666666</v>
      </c>
    </row>
    <row r="614" spans="1:30" s="366" customFormat="1" ht="15.75" customHeight="1" x14ac:dyDescent="0.25">
      <c r="A614" s="370">
        <v>611</v>
      </c>
      <c r="B614" s="370" t="s">
        <v>1021</v>
      </c>
      <c r="C614" s="370" t="s">
        <v>1021</v>
      </c>
      <c r="D614" s="370" t="s">
        <v>16</v>
      </c>
      <c r="E614" s="371" t="s">
        <v>1075</v>
      </c>
      <c r="F614" s="370">
        <v>15</v>
      </c>
      <c r="G614" s="370" t="s">
        <v>71</v>
      </c>
      <c r="H614" s="370">
        <v>4</v>
      </c>
      <c r="I614" s="370">
        <v>0</v>
      </c>
      <c r="J614" s="372" t="s">
        <v>3912</v>
      </c>
      <c r="K614" s="373">
        <v>4</v>
      </c>
      <c r="L614" s="370">
        <v>1</v>
      </c>
      <c r="M614" s="372" t="s">
        <v>1099</v>
      </c>
      <c r="N614" s="370"/>
      <c r="O614" s="370">
        <v>1</v>
      </c>
      <c r="P614" s="372" t="s">
        <v>3913</v>
      </c>
      <c r="Q614" s="370">
        <v>1</v>
      </c>
      <c r="R614" s="370">
        <v>0</v>
      </c>
      <c r="S614" s="372" t="s">
        <v>3914</v>
      </c>
      <c r="T614" s="565">
        <v>1</v>
      </c>
      <c r="U614" s="370">
        <v>1</v>
      </c>
      <c r="V614" s="375" t="s">
        <v>3508</v>
      </c>
      <c r="W614" s="376">
        <v>4</v>
      </c>
      <c r="X614" s="370">
        <v>1</v>
      </c>
      <c r="Y614" s="563" t="s">
        <v>3911</v>
      </c>
      <c r="Z614" s="173">
        <f t="shared" si="273"/>
        <v>14</v>
      </c>
      <c r="AA614" s="173">
        <f t="shared" si="274"/>
        <v>4</v>
      </c>
      <c r="AB614" s="564">
        <f t="shared" si="281"/>
        <v>3.5</v>
      </c>
      <c r="AC614" s="564">
        <f t="shared" si="282"/>
        <v>0.93333333333333335</v>
      </c>
      <c r="AD614" s="370"/>
    </row>
    <row r="615" spans="1:30" ht="15.75" customHeight="1" x14ac:dyDescent="0.25">
      <c r="A615" s="31">
        <v>612</v>
      </c>
      <c r="B615" s="31" t="s">
        <v>1021</v>
      </c>
      <c r="C615" s="31" t="s">
        <v>1021</v>
      </c>
      <c r="D615" s="31" t="s">
        <v>16</v>
      </c>
      <c r="E615" s="26" t="s">
        <v>1076</v>
      </c>
      <c r="F615" s="32">
        <v>1</v>
      </c>
      <c r="G615" s="31" t="s">
        <v>18</v>
      </c>
      <c r="H615" s="16">
        <v>15</v>
      </c>
      <c r="I615" s="16">
        <v>15</v>
      </c>
      <c r="J615" s="30" t="s">
        <v>1077</v>
      </c>
      <c r="K615" s="16">
        <v>12</v>
      </c>
      <c r="L615" s="16">
        <v>12</v>
      </c>
      <c r="M615" s="30" t="s">
        <v>1100</v>
      </c>
      <c r="N615" s="16">
        <v>23</v>
      </c>
      <c r="O615" s="16">
        <v>23</v>
      </c>
      <c r="P615" s="30" t="s">
        <v>2751</v>
      </c>
      <c r="Q615" s="16">
        <v>4</v>
      </c>
      <c r="R615" s="16">
        <v>4</v>
      </c>
      <c r="S615" s="59" t="s">
        <v>3324</v>
      </c>
      <c r="T615" s="57">
        <v>37</v>
      </c>
      <c r="U615" s="6">
        <v>37</v>
      </c>
      <c r="V615" s="105" t="s">
        <v>3324</v>
      </c>
      <c r="W615" s="6">
        <v>23</v>
      </c>
      <c r="Y615" s="56" t="s">
        <v>3324</v>
      </c>
      <c r="Z615" s="16">
        <f t="shared" si="273"/>
        <v>114</v>
      </c>
      <c r="AA615" s="16">
        <f t="shared" si="274"/>
        <v>91</v>
      </c>
      <c r="AB615" s="38">
        <f t="shared" ref="AB615:AB616" si="283">Z615/AA615</f>
        <v>1.2527472527472527</v>
      </c>
      <c r="AC615" s="38">
        <f t="shared" ref="AC615:AC616" si="284">+AB615/F615</f>
        <v>1.2527472527472527</v>
      </c>
    </row>
    <row r="616" spans="1:30" ht="15.75" customHeight="1" x14ac:dyDescent="0.25">
      <c r="A616" s="31">
        <v>613</v>
      </c>
      <c r="B616" s="31" t="s">
        <v>1021</v>
      </c>
      <c r="C616" s="31" t="s">
        <v>1021</v>
      </c>
      <c r="D616" s="31" t="s">
        <v>16</v>
      </c>
      <c r="E616" s="26" t="s">
        <v>1078</v>
      </c>
      <c r="F616" s="32">
        <v>1</v>
      </c>
      <c r="G616" s="31" t="s">
        <v>18</v>
      </c>
      <c r="H616" s="16">
        <v>1</v>
      </c>
      <c r="I616" s="16">
        <v>1</v>
      </c>
      <c r="J616" s="30" t="s">
        <v>1079</v>
      </c>
      <c r="K616" s="16">
        <v>1</v>
      </c>
      <c r="L616" s="16">
        <v>1</v>
      </c>
      <c r="M616" s="30" t="s">
        <v>1101</v>
      </c>
      <c r="N616" s="16">
        <v>1</v>
      </c>
      <c r="O616" s="16">
        <v>1</v>
      </c>
      <c r="P616" s="30" t="s">
        <v>2752</v>
      </c>
      <c r="Q616" s="16">
        <v>1</v>
      </c>
      <c r="R616" s="16">
        <v>1</v>
      </c>
      <c r="S616" s="59" t="s">
        <v>3325</v>
      </c>
      <c r="T616" s="57">
        <v>0</v>
      </c>
      <c r="U616" s="6">
        <v>0</v>
      </c>
      <c r="V616" s="105" t="s">
        <v>3509</v>
      </c>
      <c r="W616" s="6">
        <v>0</v>
      </c>
      <c r="Y616" s="33" t="s">
        <v>26</v>
      </c>
      <c r="Z616" s="16">
        <f t="shared" si="273"/>
        <v>4</v>
      </c>
      <c r="AA616" s="16">
        <f t="shared" si="274"/>
        <v>4</v>
      </c>
      <c r="AB616" s="38">
        <f t="shared" si="283"/>
        <v>1</v>
      </c>
      <c r="AC616" s="38">
        <f t="shared" si="284"/>
        <v>1</v>
      </c>
    </row>
    <row r="617" spans="1:30" ht="15.75" customHeight="1" x14ac:dyDescent="0.25">
      <c r="A617" s="31">
        <v>614</v>
      </c>
      <c r="B617" s="31" t="s">
        <v>1021</v>
      </c>
      <c r="C617" s="31" t="s">
        <v>1021</v>
      </c>
      <c r="D617" s="31" t="s">
        <v>16</v>
      </c>
      <c r="E617" s="30" t="s">
        <v>1080</v>
      </c>
      <c r="F617" s="31">
        <v>1</v>
      </c>
      <c r="G617" s="31" t="s">
        <v>90</v>
      </c>
      <c r="H617" s="21">
        <v>0</v>
      </c>
      <c r="I617" s="21">
        <v>0</v>
      </c>
      <c r="J617" s="33" t="s">
        <v>26</v>
      </c>
      <c r="K617" s="21">
        <v>0</v>
      </c>
      <c r="L617" s="21">
        <v>0</v>
      </c>
      <c r="M617" s="20" t="s">
        <v>26</v>
      </c>
      <c r="N617" s="21">
        <v>0</v>
      </c>
      <c r="O617" s="21">
        <v>0</v>
      </c>
      <c r="P617" s="33" t="s">
        <v>26</v>
      </c>
      <c r="Q617" s="158">
        <v>0</v>
      </c>
      <c r="R617" s="21">
        <v>1</v>
      </c>
      <c r="S617" s="158"/>
      <c r="T617" s="21">
        <v>0</v>
      </c>
      <c r="U617" s="21">
        <v>0</v>
      </c>
      <c r="V617" s="33" t="s">
        <v>26</v>
      </c>
      <c r="W617" s="21">
        <v>0</v>
      </c>
      <c r="X617" s="21">
        <v>0</v>
      </c>
      <c r="Y617" s="33" t="s">
        <v>26</v>
      </c>
      <c r="Z617" s="16">
        <f t="shared" si="273"/>
        <v>0</v>
      </c>
      <c r="AA617" s="16">
        <f t="shared" si="274"/>
        <v>1</v>
      </c>
      <c r="AB617" s="38">
        <f t="shared" ref="AB617:AB622" si="285">+Z617/AA617</f>
        <v>0</v>
      </c>
      <c r="AC617" s="38">
        <f t="shared" ref="AC617:AC622" si="286">+Z617/F617</f>
        <v>0</v>
      </c>
    </row>
    <row r="618" spans="1:30" ht="15.75" hidden="1" customHeight="1" x14ac:dyDescent="0.25">
      <c r="A618" s="16">
        <v>615</v>
      </c>
      <c r="B618" s="31" t="s">
        <v>1110</v>
      </c>
      <c r="C618" s="31" t="s">
        <v>1110</v>
      </c>
      <c r="D618" s="31" t="s">
        <v>16</v>
      </c>
      <c r="E618" s="17" t="s">
        <v>1111</v>
      </c>
      <c r="F618" s="16">
        <v>80</v>
      </c>
      <c r="G618" s="16" t="s">
        <v>1112</v>
      </c>
      <c r="H618" s="19">
        <v>0</v>
      </c>
      <c r="I618" s="21">
        <v>0</v>
      </c>
      <c r="J618" s="33" t="s">
        <v>26</v>
      </c>
      <c r="K618" s="21">
        <v>0</v>
      </c>
      <c r="L618" s="21">
        <v>0</v>
      </c>
      <c r="M618" s="33" t="s">
        <v>26</v>
      </c>
      <c r="O618" s="21">
        <v>40</v>
      </c>
      <c r="P618" s="30"/>
      <c r="Q618" s="21">
        <v>0</v>
      </c>
      <c r="R618" s="21">
        <v>0</v>
      </c>
      <c r="S618" s="33" t="s">
        <v>26</v>
      </c>
      <c r="T618" s="114">
        <v>0</v>
      </c>
      <c r="U618" s="115">
        <v>0</v>
      </c>
      <c r="V618" s="128" t="s">
        <v>3484</v>
      </c>
      <c r="Z618" s="16">
        <f>H618+K618+N618</f>
        <v>0</v>
      </c>
      <c r="AA618" s="16">
        <f>I618+L618+O618+R618+U618+X618</f>
        <v>40</v>
      </c>
      <c r="AB618" s="42">
        <f t="shared" si="285"/>
        <v>0</v>
      </c>
      <c r="AC618" s="42">
        <f t="shared" si="286"/>
        <v>0</v>
      </c>
    </row>
    <row r="619" spans="1:30" ht="15.75" hidden="1" customHeight="1" x14ac:dyDescent="0.25">
      <c r="A619" s="16">
        <v>616</v>
      </c>
      <c r="B619" s="31" t="s">
        <v>1110</v>
      </c>
      <c r="C619" s="31" t="s">
        <v>1110</v>
      </c>
      <c r="D619" s="31" t="s">
        <v>16</v>
      </c>
      <c r="E619" s="26" t="s">
        <v>1113</v>
      </c>
      <c r="F619" s="16">
        <v>40</v>
      </c>
      <c r="G619" s="16" t="s">
        <v>71</v>
      </c>
      <c r="H619" s="16">
        <v>0</v>
      </c>
      <c r="I619" s="21">
        <v>4</v>
      </c>
      <c r="J619" s="37"/>
      <c r="K619" s="16">
        <v>11</v>
      </c>
      <c r="L619" s="21">
        <v>4</v>
      </c>
      <c r="M619" s="30" t="s">
        <v>1138</v>
      </c>
      <c r="N619" s="16">
        <v>11</v>
      </c>
      <c r="O619" s="19">
        <v>4</v>
      </c>
      <c r="P619" s="30" t="s">
        <v>2726</v>
      </c>
      <c r="Q619" s="16"/>
      <c r="R619" s="19">
        <v>3</v>
      </c>
      <c r="S619" s="100"/>
      <c r="T619" s="114">
        <v>8</v>
      </c>
      <c r="U619" s="115">
        <v>4</v>
      </c>
      <c r="V619" s="128" t="s">
        <v>3485</v>
      </c>
      <c r="Z619" s="16">
        <f>H619+K619+N619+T619+W619</f>
        <v>30</v>
      </c>
      <c r="AA619" s="16">
        <f t="shared" ref="AA619:AA622" si="287">I619+L619+O619+R619+U619+X619</f>
        <v>19</v>
      </c>
      <c r="AB619" s="42">
        <f t="shared" si="285"/>
        <v>1.5789473684210527</v>
      </c>
      <c r="AC619" s="42">
        <f t="shared" si="286"/>
        <v>0.75</v>
      </c>
    </row>
    <row r="620" spans="1:30" ht="15.75" hidden="1" customHeight="1" x14ac:dyDescent="0.25">
      <c r="A620" s="16">
        <v>617</v>
      </c>
      <c r="B620" s="31" t="s">
        <v>1110</v>
      </c>
      <c r="C620" s="31" t="s">
        <v>1110</v>
      </c>
      <c r="D620" s="31" t="s">
        <v>16</v>
      </c>
      <c r="E620" s="17" t="s">
        <v>1114</v>
      </c>
      <c r="F620" s="16">
        <v>1</v>
      </c>
      <c r="G620" s="16" t="s">
        <v>310</v>
      </c>
      <c r="H620" s="19">
        <v>0</v>
      </c>
      <c r="I620" s="21">
        <v>0</v>
      </c>
      <c r="J620" s="33" t="s">
        <v>26</v>
      </c>
      <c r="K620" s="21">
        <v>0</v>
      </c>
      <c r="L620" s="21">
        <v>0</v>
      </c>
      <c r="M620" s="33" t="s">
        <v>26</v>
      </c>
      <c r="N620" s="21">
        <v>0</v>
      </c>
      <c r="O620" s="21">
        <v>0</v>
      </c>
      <c r="P620" s="33" t="s">
        <v>26</v>
      </c>
      <c r="Q620" s="24">
        <v>0</v>
      </c>
      <c r="R620" s="24">
        <v>3</v>
      </c>
      <c r="S620" s="95" t="s">
        <v>1140</v>
      </c>
      <c r="T620" s="114">
        <v>0</v>
      </c>
      <c r="U620" s="146">
        <v>0</v>
      </c>
      <c r="V620" s="128" t="s">
        <v>3484</v>
      </c>
      <c r="Z620" s="16">
        <f t="shared" ref="Z620" si="288">H620+K620+N620+Q620+T620+W620</f>
        <v>0</v>
      </c>
      <c r="AA620" s="16">
        <f t="shared" si="287"/>
        <v>3</v>
      </c>
      <c r="AB620" s="42">
        <f t="shared" si="285"/>
        <v>0</v>
      </c>
      <c r="AC620" s="42">
        <f t="shared" si="286"/>
        <v>0</v>
      </c>
    </row>
    <row r="621" spans="1:30" ht="15.75" hidden="1" customHeight="1" x14ac:dyDescent="0.25">
      <c r="A621" s="16">
        <v>618</v>
      </c>
      <c r="B621" s="31" t="s">
        <v>1110</v>
      </c>
      <c r="C621" s="31" t="s">
        <v>1110</v>
      </c>
      <c r="D621" s="31" t="s">
        <v>16</v>
      </c>
      <c r="E621" s="17" t="s">
        <v>1115</v>
      </c>
      <c r="F621" s="16">
        <v>1</v>
      </c>
      <c r="G621" s="16" t="s">
        <v>1116</v>
      </c>
      <c r="H621" s="19">
        <v>0</v>
      </c>
      <c r="I621" s="21">
        <v>0</v>
      </c>
      <c r="J621" s="33" t="s">
        <v>26</v>
      </c>
      <c r="K621" s="21">
        <v>0</v>
      </c>
      <c r="L621" s="21">
        <v>0</v>
      </c>
      <c r="M621" s="33" t="s">
        <v>26</v>
      </c>
      <c r="N621" s="16">
        <v>1</v>
      </c>
      <c r="O621" s="19">
        <v>1</v>
      </c>
      <c r="P621" s="30" t="s">
        <v>2727</v>
      </c>
      <c r="Q621" s="16" t="s">
        <v>3343</v>
      </c>
      <c r="R621" s="16" t="s">
        <v>3343</v>
      </c>
      <c r="S621" s="16" t="s">
        <v>3343</v>
      </c>
      <c r="T621" s="6" t="s">
        <v>3343</v>
      </c>
      <c r="U621" s="6" t="s">
        <v>3343</v>
      </c>
      <c r="V621" s="105" t="s">
        <v>3343</v>
      </c>
      <c r="Z621" s="92">
        <f>H621+K621+N621</f>
        <v>1</v>
      </c>
      <c r="AA621" s="92">
        <f>I621+L621+O621</f>
        <v>1</v>
      </c>
      <c r="AB621" s="116">
        <f t="shared" si="285"/>
        <v>1</v>
      </c>
      <c r="AC621" s="116">
        <f t="shared" si="286"/>
        <v>1</v>
      </c>
      <c r="AD621" s="92"/>
    </row>
    <row r="622" spans="1:30" ht="15.75" hidden="1" customHeight="1" x14ac:dyDescent="0.25">
      <c r="A622" s="16">
        <v>619</v>
      </c>
      <c r="B622" s="31" t="s">
        <v>1110</v>
      </c>
      <c r="C622" s="31" t="s">
        <v>1110</v>
      </c>
      <c r="D622" s="31" t="s">
        <v>16</v>
      </c>
      <c r="E622" s="17" t="s">
        <v>1117</v>
      </c>
      <c r="F622" s="16">
        <v>15</v>
      </c>
      <c r="G622" s="16" t="s">
        <v>734</v>
      </c>
      <c r="H622" s="19">
        <v>0</v>
      </c>
      <c r="I622" s="21">
        <v>0</v>
      </c>
      <c r="J622" s="33" t="s">
        <v>26</v>
      </c>
      <c r="K622" s="21">
        <v>0</v>
      </c>
      <c r="L622" s="21">
        <v>0</v>
      </c>
      <c r="M622" s="33" t="s">
        <v>26</v>
      </c>
      <c r="N622" s="21">
        <v>0</v>
      </c>
      <c r="O622" s="21">
        <v>0</v>
      </c>
      <c r="P622" s="30"/>
      <c r="Q622" s="21">
        <v>0</v>
      </c>
      <c r="R622" s="21">
        <v>0</v>
      </c>
      <c r="S622" s="100"/>
      <c r="T622" s="21">
        <v>0</v>
      </c>
      <c r="U622" s="21">
        <v>0</v>
      </c>
      <c r="V622" s="100"/>
      <c r="Z622" s="16">
        <f>H622+K622+N622+T622+W622</f>
        <v>0</v>
      </c>
      <c r="AA622" s="16">
        <f t="shared" si="287"/>
        <v>0</v>
      </c>
      <c r="AB622" s="42" t="e">
        <f t="shared" si="285"/>
        <v>#DIV/0!</v>
      </c>
      <c r="AC622" s="42">
        <f t="shared" si="286"/>
        <v>0</v>
      </c>
    </row>
    <row r="623" spans="1:30" ht="15.75" hidden="1" customHeight="1" x14ac:dyDescent="0.25">
      <c r="A623" s="16">
        <v>620</v>
      </c>
      <c r="B623" s="31" t="s">
        <v>1110</v>
      </c>
      <c r="C623" s="31" t="s">
        <v>1110</v>
      </c>
      <c r="D623" s="31" t="s">
        <v>16</v>
      </c>
      <c r="E623" s="17" t="s">
        <v>1118</v>
      </c>
      <c r="F623" s="16">
        <v>1</v>
      </c>
      <c r="G623" s="16" t="s">
        <v>18</v>
      </c>
      <c r="H623" s="16">
        <v>0</v>
      </c>
      <c r="I623" s="21">
        <v>1</v>
      </c>
      <c r="J623" s="37"/>
      <c r="K623" s="21">
        <v>0</v>
      </c>
      <c r="L623" s="21">
        <v>0</v>
      </c>
      <c r="M623" s="33" t="s">
        <v>26</v>
      </c>
      <c r="N623" s="16">
        <v>0</v>
      </c>
      <c r="O623" s="21">
        <v>1</v>
      </c>
      <c r="P623" s="30"/>
      <c r="Q623" s="24">
        <v>0</v>
      </c>
      <c r="R623" s="24">
        <v>0</v>
      </c>
      <c r="S623" s="25" t="s">
        <v>3228</v>
      </c>
      <c r="T623" s="114">
        <v>1</v>
      </c>
      <c r="U623" s="114">
        <v>1</v>
      </c>
      <c r="V623" s="128" t="s">
        <v>3299</v>
      </c>
      <c r="Z623" s="16">
        <f>H623+K623+N623+Q623+T623+W623</f>
        <v>1</v>
      </c>
      <c r="AA623" s="16">
        <f>I623+L623+O623+R623+U623+X623</f>
        <v>3</v>
      </c>
      <c r="AB623" s="38">
        <f>Z623/AA623</f>
        <v>0.33333333333333331</v>
      </c>
      <c r="AC623" s="38">
        <f>+AB623/F623</f>
        <v>0.33333333333333331</v>
      </c>
    </row>
    <row r="624" spans="1:30" ht="15.75" hidden="1" customHeight="1" x14ac:dyDescent="0.25">
      <c r="A624" s="16">
        <v>621</v>
      </c>
      <c r="B624" s="31" t="s">
        <v>1110</v>
      </c>
      <c r="C624" s="31" t="s">
        <v>1110</v>
      </c>
      <c r="D624" s="31" t="s">
        <v>16</v>
      </c>
      <c r="E624" s="17" t="s">
        <v>1119</v>
      </c>
      <c r="F624" s="16">
        <v>6</v>
      </c>
      <c r="G624" s="16" t="s">
        <v>71</v>
      </c>
      <c r="H624" s="19">
        <v>0</v>
      </c>
      <c r="I624" s="21">
        <v>0</v>
      </c>
      <c r="J624" s="33" t="s">
        <v>26</v>
      </c>
      <c r="K624" s="21">
        <v>0</v>
      </c>
      <c r="L624" s="21">
        <v>0</v>
      </c>
      <c r="M624" s="33" t="s">
        <v>26</v>
      </c>
      <c r="N624" s="21">
        <v>0</v>
      </c>
      <c r="O624" s="21">
        <v>0</v>
      </c>
      <c r="P624" s="30" t="s">
        <v>26</v>
      </c>
      <c r="Q624" s="24">
        <v>2</v>
      </c>
      <c r="R624" s="24">
        <v>2</v>
      </c>
      <c r="S624" s="125" t="s">
        <v>3299</v>
      </c>
      <c r="T624" s="114">
        <v>0</v>
      </c>
      <c r="U624" s="146">
        <v>3</v>
      </c>
      <c r="V624" s="128" t="s">
        <v>3486</v>
      </c>
      <c r="Z624" s="16">
        <f t="shared" ref="Z624:Z625" si="289">H624+K624+N624+Q624+T624+W624</f>
        <v>2</v>
      </c>
      <c r="AA624" s="16">
        <f t="shared" ref="AA624:AA625" si="290">I624+L624+O624+R624+U624+X624</f>
        <v>5</v>
      </c>
      <c r="AB624" s="42">
        <f t="shared" ref="AB624:AB625" si="291">+Z624/AA624</f>
        <v>0.4</v>
      </c>
      <c r="AC624" s="42">
        <f t="shared" ref="AC624:AC625" si="292">+Z624/F624</f>
        <v>0.33333333333333331</v>
      </c>
    </row>
    <row r="625" spans="1:29" ht="15.75" hidden="1" customHeight="1" x14ac:dyDescent="0.25">
      <c r="A625" s="16">
        <v>622</v>
      </c>
      <c r="B625" s="31" t="s">
        <v>1110</v>
      </c>
      <c r="C625" s="31" t="s">
        <v>1110</v>
      </c>
      <c r="D625" s="31" t="s">
        <v>16</v>
      </c>
      <c r="E625" s="26" t="s">
        <v>1120</v>
      </c>
      <c r="F625" s="16">
        <v>9</v>
      </c>
      <c r="G625" s="16" t="s">
        <v>103</v>
      </c>
      <c r="H625" s="19">
        <v>0</v>
      </c>
      <c r="I625" s="21">
        <v>0</v>
      </c>
      <c r="J625" s="33" t="s">
        <v>26</v>
      </c>
      <c r="K625" s="16">
        <v>2</v>
      </c>
      <c r="L625" s="21">
        <v>2</v>
      </c>
      <c r="M625" s="30" t="s">
        <v>1139</v>
      </c>
      <c r="N625" s="21">
        <v>0</v>
      </c>
      <c r="O625" s="21">
        <v>0</v>
      </c>
      <c r="P625" s="33" t="s">
        <v>26</v>
      </c>
      <c r="Q625" s="24">
        <v>0</v>
      </c>
      <c r="R625" s="24">
        <v>3</v>
      </c>
      <c r="S625" s="25" t="s">
        <v>1140</v>
      </c>
      <c r="T625" s="114">
        <v>1</v>
      </c>
      <c r="U625" s="146">
        <v>1</v>
      </c>
      <c r="V625" s="128" t="s">
        <v>3487</v>
      </c>
      <c r="Z625" s="16">
        <f t="shared" si="289"/>
        <v>3</v>
      </c>
      <c r="AA625" s="16">
        <f t="shared" si="290"/>
        <v>6</v>
      </c>
      <c r="AB625" s="42">
        <f t="shared" si="291"/>
        <v>0.5</v>
      </c>
      <c r="AC625" s="42">
        <f t="shared" si="292"/>
        <v>0.33333333333333331</v>
      </c>
    </row>
    <row r="626" spans="1:29" ht="15.75" hidden="1" customHeight="1" x14ac:dyDescent="0.25">
      <c r="A626" s="16">
        <v>623</v>
      </c>
      <c r="B626" s="31" t="s">
        <v>1110</v>
      </c>
      <c r="C626" s="31" t="s">
        <v>1110</v>
      </c>
      <c r="D626" s="31" t="s">
        <v>16</v>
      </c>
      <c r="E626" s="17" t="s">
        <v>1121</v>
      </c>
      <c r="F626" s="18">
        <v>1</v>
      </c>
      <c r="G626" s="16" t="s">
        <v>18</v>
      </c>
      <c r="H626" s="16">
        <v>0</v>
      </c>
      <c r="I626" s="16">
        <v>0</v>
      </c>
      <c r="J626" s="87"/>
      <c r="K626" s="16">
        <v>0</v>
      </c>
      <c r="L626" s="16">
        <v>0</v>
      </c>
      <c r="M626" s="30" t="s">
        <v>1140</v>
      </c>
      <c r="N626" s="16">
        <v>1</v>
      </c>
      <c r="O626" s="16">
        <v>1</v>
      </c>
      <c r="P626" s="30" t="s">
        <v>2728</v>
      </c>
      <c r="Q626" s="24">
        <v>2</v>
      </c>
      <c r="R626" s="24">
        <v>2</v>
      </c>
      <c r="S626" s="126" t="s">
        <v>3300</v>
      </c>
      <c r="T626" s="114">
        <v>2</v>
      </c>
      <c r="U626" s="114">
        <v>2</v>
      </c>
      <c r="V626" s="128" t="s">
        <v>3488</v>
      </c>
      <c r="Z626" s="16">
        <f>H626+K626+N626+Q626+T626+W626</f>
        <v>5</v>
      </c>
      <c r="AA626" s="16">
        <f>I626+L626+O626+R626+U626</f>
        <v>5</v>
      </c>
      <c r="AB626" s="38">
        <f>Z626/AA626</f>
        <v>1</v>
      </c>
      <c r="AC626" s="38">
        <f>+AB626/F626</f>
        <v>1</v>
      </c>
    </row>
    <row r="627" spans="1:29" ht="15.75" hidden="1" customHeight="1" x14ac:dyDescent="0.25">
      <c r="A627" s="16">
        <v>624</v>
      </c>
      <c r="B627" s="31" t="s">
        <v>1110</v>
      </c>
      <c r="C627" s="31" t="s">
        <v>1110</v>
      </c>
      <c r="D627" s="31" t="s">
        <v>16</v>
      </c>
      <c r="E627" s="26" t="s">
        <v>1122</v>
      </c>
      <c r="F627" s="16">
        <v>12</v>
      </c>
      <c r="G627" s="16" t="s">
        <v>310</v>
      </c>
      <c r="H627" s="31">
        <v>0</v>
      </c>
      <c r="I627" s="21">
        <v>1</v>
      </c>
      <c r="J627" s="37"/>
      <c r="K627" s="16">
        <v>1</v>
      </c>
      <c r="L627" s="21">
        <v>1</v>
      </c>
      <c r="M627" s="30" t="s">
        <v>1141</v>
      </c>
      <c r="N627" s="16">
        <v>4</v>
      </c>
      <c r="O627" s="19">
        <v>1</v>
      </c>
      <c r="P627" s="30" t="s">
        <v>2729</v>
      </c>
      <c r="Q627" s="24">
        <f>1+1+1</f>
        <v>3</v>
      </c>
      <c r="R627" s="24">
        <v>1</v>
      </c>
      <c r="S627" s="126" t="s">
        <v>3301</v>
      </c>
      <c r="T627" s="114">
        <v>4</v>
      </c>
      <c r="U627" s="146">
        <v>1</v>
      </c>
      <c r="V627" s="128" t="s">
        <v>3489</v>
      </c>
      <c r="Z627" s="16">
        <f t="shared" ref="Z627:AA629" si="293">H627+K627+N627+Q626+T627+W627</f>
        <v>11</v>
      </c>
      <c r="AA627" s="16">
        <f t="shared" si="293"/>
        <v>6</v>
      </c>
      <c r="AB627" s="42">
        <f t="shared" ref="AB627:AB628" si="294">+Z627/AA627</f>
        <v>1.8333333333333333</v>
      </c>
      <c r="AC627" s="42">
        <f t="shared" ref="AC627:AC628" si="295">+Z627/F627</f>
        <v>0.91666666666666663</v>
      </c>
    </row>
    <row r="628" spans="1:29" ht="15.75" hidden="1" customHeight="1" x14ac:dyDescent="0.25">
      <c r="A628" s="16">
        <v>625</v>
      </c>
      <c r="B628" s="31" t="s">
        <v>1110</v>
      </c>
      <c r="C628" s="31" t="s">
        <v>1110</v>
      </c>
      <c r="D628" s="31" t="s">
        <v>16</v>
      </c>
      <c r="E628" s="26" t="s">
        <v>1123</v>
      </c>
      <c r="F628" s="16">
        <v>24</v>
      </c>
      <c r="G628" s="16" t="s">
        <v>1124</v>
      </c>
      <c r="H628" s="31">
        <v>1</v>
      </c>
      <c r="I628" s="21">
        <v>2</v>
      </c>
      <c r="J628" s="37" t="s">
        <v>1238</v>
      </c>
      <c r="K628" s="16">
        <v>0</v>
      </c>
      <c r="L628" s="21">
        <v>2</v>
      </c>
      <c r="M628" s="30" t="s">
        <v>1140</v>
      </c>
      <c r="N628" s="16">
        <v>5</v>
      </c>
      <c r="O628" s="19">
        <v>2</v>
      </c>
      <c r="P628" s="30" t="s">
        <v>2730</v>
      </c>
      <c r="Q628" s="24">
        <v>7</v>
      </c>
      <c r="R628" s="24">
        <v>2</v>
      </c>
      <c r="S628" s="126" t="s">
        <v>3302</v>
      </c>
      <c r="T628" s="114">
        <v>11</v>
      </c>
      <c r="U628" s="146">
        <v>2</v>
      </c>
      <c r="V628" s="128" t="s">
        <v>3490</v>
      </c>
      <c r="Z628" s="16">
        <f t="shared" si="293"/>
        <v>20</v>
      </c>
      <c r="AA628" s="16">
        <f t="shared" si="293"/>
        <v>9</v>
      </c>
      <c r="AB628" s="42">
        <f t="shared" si="294"/>
        <v>2.2222222222222223</v>
      </c>
      <c r="AC628" s="42">
        <f t="shared" si="295"/>
        <v>0.83333333333333337</v>
      </c>
    </row>
    <row r="629" spans="1:29" ht="15.75" hidden="1" customHeight="1" x14ac:dyDescent="0.25">
      <c r="A629" s="16">
        <v>626</v>
      </c>
      <c r="B629" s="31" t="s">
        <v>1110</v>
      </c>
      <c r="C629" s="31" t="s">
        <v>1110</v>
      </c>
      <c r="D629" s="31" t="s">
        <v>16</v>
      </c>
      <c r="E629" s="26" t="s">
        <v>1125</v>
      </c>
      <c r="F629" s="18">
        <v>1</v>
      </c>
      <c r="G629" s="16" t="s">
        <v>18</v>
      </c>
      <c r="H629" s="31">
        <v>1</v>
      </c>
      <c r="I629" s="16">
        <v>1</v>
      </c>
      <c r="J629" s="37" t="s">
        <v>1239</v>
      </c>
      <c r="K629" s="21">
        <v>0</v>
      </c>
      <c r="L629" s="21">
        <v>0</v>
      </c>
      <c r="M629" s="33" t="s">
        <v>26</v>
      </c>
      <c r="N629" s="21">
        <v>0</v>
      </c>
      <c r="O629" s="21">
        <v>0</v>
      </c>
      <c r="P629" s="33" t="s">
        <v>26</v>
      </c>
      <c r="Q629" s="16">
        <v>0</v>
      </c>
      <c r="R629" s="16">
        <v>0</v>
      </c>
      <c r="S629" s="16"/>
      <c r="T629" s="114">
        <v>0</v>
      </c>
      <c r="U629" s="146">
        <v>0</v>
      </c>
      <c r="V629" s="128"/>
      <c r="Z629" s="16">
        <f t="shared" si="293"/>
        <v>8</v>
      </c>
      <c r="AA629" s="16">
        <f t="shared" si="293"/>
        <v>3</v>
      </c>
      <c r="AB629" s="38">
        <f>Z629/AA629</f>
        <v>2.6666666666666665</v>
      </c>
      <c r="AC629" s="38">
        <f>+AB629/F629</f>
        <v>2.6666666666666665</v>
      </c>
    </row>
    <row r="630" spans="1:29" ht="15.75" hidden="1" customHeight="1" x14ac:dyDescent="0.25">
      <c r="A630" s="16">
        <v>627</v>
      </c>
      <c r="B630" s="31" t="s">
        <v>1110</v>
      </c>
      <c r="C630" s="31" t="s">
        <v>1110</v>
      </c>
      <c r="D630" s="31" t="s">
        <v>16</v>
      </c>
      <c r="E630" s="17" t="s">
        <v>1126</v>
      </c>
      <c r="F630" s="16">
        <v>1</v>
      </c>
      <c r="G630" s="16" t="s">
        <v>1127</v>
      </c>
      <c r="H630" s="31">
        <v>0</v>
      </c>
      <c r="I630" s="21">
        <v>0</v>
      </c>
      <c r="J630" s="37"/>
      <c r="K630" s="21">
        <v>0</v>
      </c>
      <c r="L630" s="21">
        <v>0</v>
      </c>
      <c r="M630" s="33" t="s">
        <v>26</v>
      </c>
      <c r="N630" s="16">
        <v>0</v>
      </c>
      <c r="O630" s="21">
        <v>1</v>
      </c>
      <c r="P630" s="33"/>
      <c r="Q630" s="21">
        <v>0</v>
      </c>
      <c r="R630" s="21">
        <v>0</v>
      </c>
      <c r="S630" s="33" t="s">
        <v>26</v>
      </c>
      <c r="T630" s="21">
        <v>0</v>
      </c>
      <c r="U630" s="21">
        <v>0</v>
      </c>
      <c r="V630" s="113" t="s">
        <v>26</v>
      </c>
      <c r="Z630" s="16">
        <f>H630+K630+N630+T630+W630</f>
        <v>0</v>
      </c>
      <c r="AA630" s="16">
        <f t="shared" ref="AA630:AA637" si="296">I630+L630+O630+R630+U630+X630</f>
        <v>1</v>
      </c>
      <c r="AB630" s="42">
        <f t="shared" ref="AB630:AB637" si="297">+Z630/AA630</f>
        <v>0</v>
      </c>
      <c r="AC630" s="42">
        <f t="shared" ref="AC630:AC637" si="298">+Z630/F630</f>
        <v>0</v>
      </c>
    </row>
    <row r="631" spans="1:29" ht="15.75" hidden="1" customHeight="1" x14ac:dyDescent="0.25">
      <c r="A631" s="16">
        <v>628</v>
      </c>
      <c r="B631" s="31" t="s">
        <v>1110</v>
      </c>
      <c r="C631" s="31" t="s">
        <v>1110</v>
      </c>
      <c r="D631" s="31" t="s">
        <v>16</v>
      </c>
      <c r="E631" s="17" t="s">
        <v>1128</v>
      </c>
      <c r="F631" s="16">
        <v>1</v>
      </c>
      <c r="G631" s="16" t="s">
        <v>1129</v>
      </c>
      <c r="H631" s="31">
        <v>0</v>
      </c>
      <c r="I631" s="21">
        <v>0</v>
      </c>
      <c r="J631" s="37"/>
      <c r="K631" s="21">
        <v>0</v>
      </c>
      <c r="L631" s="21">
        <v>0</v>
      </c>
      <c r="M631" s="33" t="s">
        <v>26</v>
      </c>
      <c r="N631" s="21">
        <v>0</v>
      </c>
      <c r="O631" s="21">
        <v>0</v>
      </c>
      <c r="P631" s="33" t="s">
        <v>26</v>
      </c>
      <c r="Q631" s="24">
        <v>0</v>
      </c>
      <c r="R631" s="24">
        <v>1</v>
      </c>
      <c r="S631" s="95" t="s">
        <v>1140</v>
      </c>
      <c r="T631" s="114"/>
      <c r="U631" s="146">
        <v>0</v>
      </c>
      <c r="V631" s="128"/>
      <c r="Z631" s="16">
        <f t="shared" ref="Z631:Z632" si="299">H631+K631+N631+Q631+T631+W631</f>
        <v>0</v>
      </c>
      <c r="AA631" s="16">
        <f t="shared" si="296"/>
        <v>1</v>
      </c>
      <c r="AB631" s="42">
        <f t="shared" si="297"/>
        <v>0</v>
      </c>
      <c r="AC631" s="42">
        <f t="shared" si="298"/>
        <v>0</v>
      </c>
    </row>
    <row r="632" spans="1:29" ht="15.75" hidden="1" customHeight="1" x14ac:dyDescent="0.25">
      <c r="A632" s="16">
        <v>629</v>
      </c>
      <c r="B632" s="31" t="s">
        <v>1110</v>
      </c>
      <c r="C632" s="31" t="s">
        <v>1110</v>
      </c>
      <c r="D632" s="31" t="s">
        <v>16</v>
      </c>
      <c r="E632" s="17" t="s">
        <v>1130</v>
      </c>
      <c r="F632" s="16">
        <v>1</v>
      </c>
      <c r="G632" s="16" t="s">
        <v>1127</v>
      </c>
      <c r="H632" s="31">
        <v>0</v>
      </c>
      <c r="I632" s="21">
        <v>0</v>
      </c>
      <c r="J632" s="37"/>
      <c r="K632" s="21">
        <v>0</v>
      </c>
      <c r="L632" s="21">
        <v>0</v>
      </c>
      <c r="M632" s="33" t="s">
        <v>26</v>
      </c>
      <c r="N632" s="21">
        <v>0</v>
      </c>
      <c r="O632" s="21">
        <v>0</v>
      </c>
      <c r="P632" s="33" t="s">
        <v>26</v>
      </c>
      <c r="Q632" s="24">
        <v>0</v>
      </c>
      <c r="R632" s="24">
        <v>1</v>
      </c>
      <c r="S632" s="25" t="s">
        <v>1140</v>
      </c>
      <c r="T632" s="114">
        <v>1</v>
      </c>
      <c r="U632" s="146">
        <v>1</v>
      </c>
      <c r="V632" s="128" t="s">
        <v>3491</v>
      </c>
      <c r="Z632" s="16">
        <f t="shared" si="299"/>
        <v>1</v>
      </c>
      <c r="AA632" s="16">
        <f t="shared" si="296"/>
        <v>2</v>
      </c>
      <c r="AB632" s="42">
        <f t="shared" si="297"/>
        <v>0.5</v>
      </c>
      <c r="AC632" s="42">
        <f t="shared" si="298"/>
        <v>1</v>
      </c>
    </row>
    <row r="633" spans="1:29" ht="15.75" hidden="1" customHeight="1" x14ac:dyDescent="0.25">
      <c r="A633" s="16">
        <v>630</v>
      </c>
      <c r="B633" s="31" t="s">
        <v>1110</v>
      </c>
      <c r="C633" s="31" t="s">
        <v>1110</v>
      </c>
      <c r="D633" s="31" t="s">
        <v>16</v>
      </c>
      <c r="E633" s="26" t="s">
        <v>1131</v>
      </c>
      <c r="F633" s="16">
        <v>40</v>
      </c>
      <c r="G633" s="16" t="s">
        <v>1132</v>
      </c>
      <c r="H633" s="31">
        <v>5</v>
      </c>
      <c r="I633" s="21">
        <v>9</v>
      </c>
      <c r="J633" s="37" t="s">
        <v>1240</v>
      </c>
      <c r="K633" s="16">
        <v>0</v>
      </c>
      <c r="L633" s="21">
        <v>3</v>
      </c>
      <c r="M633" s="30" t="s">
        <v>1140</v>
      </c>
      <c r="N633" s="16">
        <v>12</v>
      </c>
      <c r="O633" s="19">
        <v>3</v>
      </c>
      <c r="P633" s="30" t="s">
        <v>2731</v>
      </c>
      <c r="Q633" s="24">
        <v>3</v>
      </c>
      <c r="R633" s="19">
        <v>3</v>
      </c>
      <c r="S633" s="125" t="s">
        <v>3303</v>
      </c>
      <c r="T633" s="114">
        <v>10</v>
      </c>
      <c r="U633" s="146">
        <v>3</v>
      </c>
      <c r="V633" s="128" t="s">
        <v>3492</v>
      </c>
      <c r="Z633" s="16">
        <f>H633+K633+N633+Q633+T633</f>
        <v>30</v>
      </c>
      <c r="AA633" s="16">
        <f>I633+L633+O633+R633+U633</f>
        <v>21</v>
      </c>
      <c r="AB633" s="42">
        <f t="shared" si="297"/>
        <v>1.4285714285714286</v>
      </c>
      <c r="AC633" s="42">
        <f t="shared" si="298"/>
        <v>0.75</v>
      </c>
    </row>
    <row r="634" spans="1:29" ht="15.75" hidden="1" customHeight="1" x14ac:dyDescent="0.25">
      <c r="A634" s="16">
        <v>631</v>
      </c>
      <c r="B634" s="31" t="s">
        <v>1110</v>
      </c>
      <c r="C634" s="31" t="s">
        <v>1110</v>
      </c>
      <c r="D634" s="31" t="s">
        <v>16</v>
      </c>
      <c r="E634" s="26" t="s">
        <v>1133</v>
      </c>
      <c r="F634" s="16">
        <v>600</v>
      </c>
      <c r="G634" s="16" t="s">
        <v>1112</v>
      </c>
      <c r="H634" s="31">
        <v>9</v>
      </c>
      <c r="I634" s="21">
        <v>200</v>
      </c>
      <c r="J634" s="37" t="s">
        <v>1241</v>
      </c>
      <c r="K634" s="21">
        <v>0</v>
      </c>
      <c r="L634" s="21">
        <v>0</v>
      </c>
      <c r="M634" s="33" t="s">
        <v>26</v>
      </c>
      <c r="N634" s="19">
        <v>0</v>
      </c>
      <c r="O634" s="19">
        <v>0</v>
      </c>
      <c r="P634" s="67" t="s">
        <v>26</v>
      </c>
      <c r="Q634" s="24">
        <v>508</v>
      </c>
      <c r="R634" s="24">
        <v>420</v>
      </c>
      <c r="S634" s="47" t="s">
        <v>3304</v>
      </c>
      <c r="T634" s="21">
        <v>0</v>
      </c>
      <c r="U634" s="21">
        <v>0</v>
      </c>
      <c r="V634" s="113" t="s">
        <v>26</v>
      </c>
      <c r="Z634" s="16">
        <f>H634+K634+N634+Q633+T634+W634</f>
        <v>12</v>
      </c>
      <c r="AA634" s="16">
        <f>I634+L634+O634+R633+U634+X634</f>
        <v>203</v>
      </c>
      <c r="AB634" s="42">
        <f t="shared" si="297"/>
        <v>5.9113300492610835E-2</v>
      </c>
      <c r="AC634" s="42">
        <f t="shared" si="298"/>
        <v>0.02</v>
      </c>
    </row>
    <row r="635" spans="1:29" ht="15.75" hidden="1" customHeight="1" x14ac:dyDescent="0.25">
      <c r="A635" s="16">
        <v>632</v>
      </c>
      <c r="B635" s="31" t="s">
        <v>1110</v>
      </c>
      <c r="C635" s="31" t="s">
        <v>1110</v>
      </c>
      <c r="D635" s="31" t="s">
        <v>16</v>
      </c>
      <c r="E635" s="17" t="s">
        <v>1134</v>
      </c>
      <c r="F635" s="16">
        <v>4400</v>
      </c>
      <c r="G635" s="16" t="s">
        <v>1112</v>
      </c>
      <c r="H635" s="19">
        <v>0</v>
      </c>
      <c r="I635" s="21">
        <v>0</v>
      </c>
      <c r="J635" s="33" t="s">
        <v>26</v>
      </c>
      <c r="K635" s="21">
        <v>0</v>
      </c>
      <c r="L635" s="21">
        <v>0</v>
      </c>
      <c r="M635" s="33" t="s">
        <v>26</v>
      </c>
      <c r="N635" s="16">
        <v>192</v>
      </c>
      <c r="O635" s="19">
        <v>0</v>
      </c>
      <c r="P635" s="30" t="s">
        <v>2732</v>
      </c>
      <c r="Q635" s="21">
        <v>0</v>
      </c>
      <c r="R635" s="21">
        <v>0</v>
      </c>
      <c r="S635" s="33" t="s">
        <v>26</v>
      </c>
      <c r="T635" s="114">
        <v>95</v>
      </c>
      <c r="U635" s="146">
        <v>0</v>
      </c>
      <c r="V635" s="128" t="s">
        <v>2732</v>
      </c>
      <c r="Z635" s="16">
        <f>H635+K635+N635+T635+W635</f>
        <v>287</v>
      </c>
      <c r="AA635" s="16">
        <f t="shared" si="296"/>
        <v>0</v>
      </c>
      <c r="AB635" s="42" t="e">
        <f t="shared" si="297"/>
        <v>#DIV/0!</v>
      </c>
      <c r="AC635" s="42">
        <f t="shared" si="298"/>
        <v>6.5227272727272731E-2</v>
      </c>
    </row>
    <row r="636" spans="1:29" ht="15.75" hidden="1" customHeight="1" x14ac:dyDescent="0.25">
      <c r="A636" s="16">
        <v>633</v>
      </c>
      <c r="B636" s="31" t="s">
        <v>1110</v>
      </c>
      <c r="C636" s="31" t="s">
        <v>1110</v>
      </c>
      <c r="D636" s="31" t="s">
        <v>16</v>
      </c>
      <c r="E636" s="17" t="s">
        <v>1135</v>
      </c>
      <c r="F636" s="16">
        <v>8</v>
      </c>
      <c r="G636" s="16" t="s">
        <v>1136</v>
      </c>
      <c r="H636" s="19">
        <v>0</v>
      </c>
      <c r="I636" s="21">
        <v>0</v>
      </c>
      <c r="J636" s="33" t="s">
        <v>26</v>
      </c>
      <c r="K636" s="21">
        <v>0</v>
      </c>
      <c r="L636" s="21">
        <v>0</v>
      </c>
      <c r="M636" s="33" t="s">
        <v>26</v>
      </c>
      <c r="N636" s="21">
        <v>0</v>
      </c>
      <c r="O636" s="21">
        <v>0</v>
      </c>
      <c r="P636" s="33" t="s">
        <v>26</v>
      </c>
      <c r="Q636" s="21">
        <v>0</v>
      </c>
      <c r="R636" s="21">
        <v>0</v>
      </c>
      <c r="S636" s="33" t="s">
        <v>26</v>
      </c>
      <c r="T636" s="21">
        <v>0</v>
      </c>
      <c r="U636" s="21">
        <v>0</v>
      </c>
      <c r="V636" s="113" t="s">
        <v>26</v>
      </c>
      <c r="Z636" s="16">
        <f>H636+K636+N636+T636+W636</f>
        <v>0</v>
      </c>
      <c r="AA636" s="16">
        <f t="shared" si="296"/>
        <v>0</v>
      </c>
      <c r="AB636" s="42" t="e">
        <f t="shared" si="297"/>
        <v>#DIV/0!</v>
      </c>
      <c r="AC636" s="42">
        <f t="shared" si="298"/>
        <v>0</v>
      </c>
    </row>
    <row r="637" spans="1:29" ht="15.75" hidden="1" customHeight="1" x14ac:dyDescent="0.25">
      <c r="A637" s="16">
        <v>634</v>
      </c>
      <c r="B637" s="31" t="s">
        <v>1110</v>
      </c>
      <c r="C637" s="31" t="s">
        <v>1110</v>
      </c>
      <c r="D637" s="31" t="s">
        <v>16</v>
      </c>
      <c r="E637" s="17" t="s">
        <v>1137</v>
      </c>
      <c r="F637" s="16">
        <v>4000</v>
      </c>
      <c r="G637" s="16" t="s">
        <v>1112</v>
      </c>
      <c r="H637" s="19">
        <v>0</v>
      </c>
      <c r="I637" s="21">
        <v>0</v>
      </c>
      <c r="J637" s="33" t="s">
        <v>26</v>
      </c>
      <c r="K637" s="16">
        <v>0</v>
      </c>
      <c r="L637" s="21">
        <v>420</v>
      </c>
      <c r="M637" s="30" t="s">
        <v>1140</v>
      </c>
      <c r="N637" s="16">
        <v>178</v>
      </c>
      <c r="O637" s="21">
        <v>420</v>
      </c>
      <c r="P637" s="30"/>
      <c r="Q637" s="16"/>
      <c r="R637" s="21">
        <v>420</v>
      </c>
      <c r="S637" s="100"/>
      <c r="T637" s="114">
        <v>906</v>
      </c>
      <c r="U637" s="146">
        <v>420</v>
      </c>
      <c r="V637" s="128" t="s">
        <v>3493</v>
      </c>
      <c r="Z637" s="16">
        <f>H637+K637+N637+T637+W637</f>
        <v>1084</v>
      </c>
      <c r="AA637" s="16">
        <f t="shared" si="296"/>
        <v>1680</v>
      </c>
      <c r="AB637" s="42">
        <f t="shared" si="297"/>
        <v>0.64523809523809528</v>
      </c>
      <c r="AC637" s="42">
        <f t="shared" si="298"/>
        <v>0.27100000000000002</v>
      </c>
    </row>
    <row r="638" spans="1:29" ht="15.75" hidden="1" customHeight="1" x14ac:dyDescent="0.25">
      <c r="A638" s="16">
        <v>635</v>
      </c>
      <c r="B638" s="31" t="s">
        <v>1142</v>
      </c>
      <c r="C638" s="31" t="s">
        <v>1142</v>
      </c>
      <c r="D638" s="31" t="s">
        <v>16</v>
      </c>
      <c r="E638" s="17" t="s">
        <v>1143</v>
      </c>
      <c r="F638" s="18">
        <v>0.9</v>
      </c>
      <c r="G638" s="16" t="s">
        <v>18</v>
      </c>
      <c r="H638" s="32">
        <v>0</v>
      </c>
      <c r="I638" s="43">
        <v>0.04</v>
      </c>
      <c r="J638" s="37"/>
      <c r="K638" s="18">
        <v>0</v>
      </c>
      <c r="L638" s="43">
        <v>0.08</v>
      </c>
      <c r="M638" s="88"/>
      <c r="N638" s="18">
        <v>0.2</v>
      </c>
      <c r="O638" s="43">
        <v>0.09</v>
      </c>
      <c r="P638" s="89"/>
      <c r="Q638" s="96">
        <v>0.05</v>
      </c>
      <c r="R638" s="24"/>
      <c r="S638" s="155"/>
      <c r="T638" s="132">
        <v>0.1</v>
      </c>
      <c r="V638" s="152"/>
      <c r="Z638" s="132">
        <v>0.1</v>
      </c>
      <c r="AB638" s="132">
        <v>0.1</v>
      </c>
      <c r="AC638" s="132">
        <v>0.1</v>
      </c>
    </row>
    <row r="639" spans="1:29" ht="15.75" hidden="1" customHeight="1" x14ac:dyDescent="0.25">
      <c r="A639" s="16">
        <v>636</v>
      </c>
      <c r="B639" s="31" t="s">
        <v>1142</v>
      </c>
      <c r="C639" s="31" t="s">
        <v>1142</v>
      </c>
      <c r="D639" s="31" t="s">
        <v>16</v>
      </c>
      <c r="E639" s="17" t="s">
        <v>1144</v>
      </c>
      <c r="F639" s="18">
        <v>0.9</v>
      </c>
      <c r="G639" s="16" t="s">
        <v>18</v>
      </c>
      <c r="H639" s="32">
        <v>0</v>
      </c>
      <c r="I639" s="43">
        <v>0.05</v>
      </c>
      <c r="J639" s="37"/>
      <c r="K639" s="18">
        <v>0</v>
      </c>
      <c r="L639" s="43">
        <v>0.15</v>
      </c>
      <c r="M639" s="88"/>
      <c r="N639" s="18">
        <v>0.28000000000000003</v>
      </c>
      <c r="O639" s="43">
        <v>0.1</v>
      </c>
      <c r="P639" s="89"/>
      <c r="Q639" s="96">
        <v>0.1</v>
      </c>
      <c r="S639" s="159"/>
      <c r="T639" s="132">
        <v>0.1</v>
      </c>
      <c r="V639" s="152"/>
      <c r="Z639" s="132">
        <v>0.1</v>
      </c>
      <c r="AB639" s="132">
        <v>0.1</v>
      </c>
      <c r="AC639" s="132">
        <v>0.1</v>
      </c>
    </row>
    <row r="640" spans="1:29" ht="15.75" hidden="1" customHeight="1" x14ac:dyDescent="0.25">
      <c r="A640" s="16">
        <v>637</v>
      </c>
      <c r="B640" s="31" t="s">
        <v>1142</v>
      </c>
      <c r="C640" s="31" t="s">
        <v>1142</v>
      </c>
      <c r="D640" s="31" t="s">
        <v>16</v>
      </c>
      <c r="E640" s="26" t="s">
        <v>1145</v>
      </c>
      <c r="F640" s="18">
        <v>0.8</v>
      </c>
      <c r="G640" s="16" t="s">
        <v>18</v>
      </c>
      <c r="H640" s="32">
        <v>0</v>
      </c>
      <c r="I640" s="43">
        <v>0.05</v>
      </c>
      <c r="J640" s="37"/>
      <c r="K640" s="18">
        <v>0.2</v>
      </c>
      <c r="L640" s="43">
        <v>0.1</v>
      </c>
      <c r="M640" s="88"/>
      <c r="N640" s="90">
        <v>0.15</v>
      </c>
      <c r="O640" s="43">
        <v>0.11</v>
      </c>
      <c r="P640" s="89"/>
      <c r="Q640" s="96">
        <v>0.04</v>
      </c>
      <c r="S640" s="159"/>
      <c r="T640" s="132">
        <v>0.05</v>
      </c>
      <c r="V640" s="152"/>
      <c r="Z640" s="132">
        <v>0.05</v>
      </c>
      <c r="AB640" s="132">
        <v>0.05</v>
      </c>
      <c r="AC640" s="132">
        <v>0.05</v>
      </c>
    </row>
    <row r="641" spans="1:29" ht="15.75" hidden="1" customHeight="1" x14ac:dyDescent="0.25">
      <c r="A641" s="16">
        <v>638</v>
      </c>
      <c r="B641" s="31" t="s">
        <v>1142</v>
      </c>
      <c r="C641" s="31" t="s">
        <v>1142</v>
      </c>
      <c r="D641" s="31" t="s">
        <v>16</v>
      </c>
      <c r="E641" s="26" t="s">
        <v>1146</v>
      </c>
      <c r="F641" s="18">
        <v>0.9</v>
      </c>
      <c r="G641" s="16" t="s">
        <v>18</v>
      </c>
      <c r="H641" s="18">
        <v>0.05</v>
      </c>
      <c r="I641" s="43">
        <v>0.05</v>
      </c>
      <c r="J641" s="87"/>
      <c r="K641" s="18">
        <v>0.05</v>
      </c>
      <c r="L641" s="43">
        <v>0.08</v>
      </c>
      <c r="M641" s="88"/>
      <c r="N641" s="90">
        <v>7.0000000000000007E-2</v>
      </c>
      <c r="O641" s="43">
        <v>0.08</v>
      </c>
      <c r="P641" s="89"/>
      <c r="Q641" s="96">
        <v>0.05</v>
      </c>
      <c r="S641" s="159"/>
      <c r="T641" s="132">
        <v>0.05</v>
      </c>
      <c r="V641" s="152"/>
      <c r="Z641" s="132">
        <v>0.05</v>
      </c>
      <c r="AB641" s="132">
        <v>0.05</v>
      </c>
      <c r="AC641" s="132">
        <v>0.05</v>
      </c>
    </row>
    <row r="642" spans="1:29" ht="15.75" hidden="1" customHeight="1" x14ac:dyDescent="0.25">
      <c r="A642" s="16">
        <v>639</v>
      </c>
      <c r="B642" s="31" t="s">
        <v>1142</v>
      </c>
      <c r="C642" s="31" t="s">
        <v>1142</v>
      </c>
      <c r="D642" s="31" t="s">
        <v>16</v>
      </c>
      <c r="E642" s="26" t="s">
        <v>1147</v>
      </c>
      <c r="F642" s="16">
        <v>6000</v>
      </c>
      <c r="G642" s="16" t="s">
        <v>511</v>
      </c>
      <c r="H642" s="16">
        <v>900</v>
      </c>
      <c r="I642" s="21">
        <v>500</v>
      </c>
      <c r="J642" s="37"/>
      <c r="K642" s="16">
        <v>200</v>
      </c>
      <c r="L642" s="21">
        <v>500</v>
      </c>
      <c r="M642" s="34"/>
      <c r="N642" s="16">
        <v>500</v>
      </c>
      <c r="O642" s="21">
        <v>500</v>
      </c>
      <c r="P642" s="35"/>
      <c r="Q642" s="97">
        <v>1500</v>
      </c>
      <c r="S642" s="159"/>
      <c r="T642" s="57">
        <v>500</v>
      </c>
      <c r="V642" s="152"/>
      <c r="Z642" s="57">
        <v>500</v>
      </c>
      <c r="AB642" s="57">
        <v>500</v>
      </c>
      <c r="AC642" s="57">
        <v>500</v>
      </c>
    </row>
    <row r="643" spans="1:29" ht="15.75" hidden="1" customHeight="1" x14ac:dyDescent="0.25">
      <c r="A643" s="16">
        <v>640</v>
      </c>
      <c r="B643" s="31" t="s">
        <v>1142</v>
      </c>
      <c r="C643" s="31" t="s">
        <v>1142</v>
      </c>
      <c r="D643" s="31" t="s">
        <v>16</v>
      </c>
      <c r="E643" s="17" t="s">
        <v>1148</v>
      </c>
      <c r="F643" s="16">
        <v>1</v>
      </c>
      <c r="G643" s="16" t="s">
        <v>90</v>
      </c>
      <c r="H643" s="21">
        <v>0</v>
      </c>
      <c r="I643" s="21">
        <v>0</v>
      </c>
      <c r="J643" s="33" t="s">
        <v>26</v>
      </c>
      <c r="K643" s="21">
        <v>0</v>
      </c>
      <c r="L643" s="21">
        <v>0</v>
      </c>
      <c r="M643" s="33" t="s">
        <v>26</v>
      </c>
      <c r="N643" s="21">
        <v>0</v>
      </c>
      <c r="O643" s="21">
        <v>0</v>
      </c>
      <c r="P643" s="33" t="s">
        <v>26</v>
      </c>
      <c r="Q643" s="97">
        <v>0</v>
      </c>
      <c r="S643" s="59"/>
      <c r="T643" s="57">
        <v>0</v>
      </c>
      <c r="Z643" s="57">
        <v>0</v>
      </c>
      <c r="AB643" s="57">
        <v>0</v>
      </c>
      <c r="AC643" s="57">
        <v>0</v>
      </c>
    </row>
    <row r="644" spans="1:29" ht="15.75" hidden="1" customHeight="1" x14ac:dyDescent="0.25">
      <c r="A644" s="16">
        <v>641</v>
      </c>
      <c r="B644" s="31" t="s">
        <v>1149</v>
      </c>
      <c r="C644" s="31" t="s">
        <v>1149</v>
      </c>
      <c r="D644" s="31" t="s">
        <v>16</v>
      </c>
      <c r="E644" s="17" t="s">
        <v>1150</v>
      </c>
      <c r="F644" s="16">
        <v>4</v>
      </c>
      <c r="G644" s="16" t="s">
        <v>1127</v>
      </c>
      <c r="H644" s="16">
        <v>1</v>
      </c>
      <c r="I644" s="21">
        <v>1</v>
      </c>
      <c r="J644" s="37"/>
      <c r="K644" s="21">
        <v>0</v>
      </c>
      <c r="L644" s="21">
        <v>0</v>
      </c>
      <c r="M644" s="33" t="s">
        <v>26</v>
      </c>
      <c r="N644" s="21">
        <v>0</v>
      </c>
      <c r="O644" s="21">
        <v>0</v>
      </c>
      <c r="P644" s="33" t="s">
        <v>26</v>
      </c>
      <c r="Q644" s="16">
        <v>1</v>
      </c>
      <c r="R644" s="16">
        <v>1</v>
      </c>
      <c r="S644" s="119" t="s">
        <v>3365</v>
      </c>
      <c r="T644" s="57"/>
      <c r="Z644" s="16">
        <f t="shared" ref="Z644" si="300">H644+K644+N644+Q644+T644+W644</f>
        <v>2</v>
      </c>
      <c r="AA644" s="16">
        <f t="shared" ref="AA644:AA645" si="301">I644+L644+O644+R644+U644+X644</f>
        <v>2</v>
      </c>
      <c r="AB644" s="42">
        <f t="shared" ref="AB644:AB646" si="302">+Z644/AA644</f>
        <v>1</v>
      </c>
      <c r="AC644" s="42">
        <f t="shared" ref="AC644:AC646" si="303">+Z644/F644</f>
        <v>0.5</v>
      </c>
    </row>
    <row r="645" spans="1:29" ht="15.75" hidden="1" customHeight="1" x14ac:dyDescent="0.25">
      <c r="A645" s="16">
        <v>642</v>
      </c>
      <c r="B645" s="31" t="s">
        <v>1149</v>
      </c>
      <c r="C645" s="31" t="s">
        <v>1149</v>
      </c>
      <c r="D645" s="31" t="s">
        <v>16</v>
      </c>
      <c r="E645" s="17" t="s">
        <v>1151</v>
      </c>
      <c r="F645" s="16">
        <v>1</v>
      </c>
      <c r="G645" s="16" t="s">
        <v>1127</v>
      </c>
      <c r="H645" s="21">
        <v>0</v>
      </c>
      <c r="I645" s="21">
        <v>0</v>
      </c>
      <c r="J645" s="33" t="s">
        <v>26</v>
      </c>
      <c r="K645" s="21">
        <v>0</v>
      </c>
      <c r="L645" s="21">
        <v>0</v>
      </c>
      <c r="M645" s="33" t="s">
        <v>26</v>
      </c>
      <c r="O645" s="21">
        <v>1</v>
      </c>
      <c r="P645" s="35"/>
      <c r="Q645" s="21">
        <v>0</v>
      </c>
      <c r="R645" s="21">
        <v>0</v>
      </c>
      <c r="S645" s="33" t="s">
        <v>26</v>
      </c>
      <c r="T645" s="57"/>
      <c r="Z645" s="16">
        <f>H645+K645+N645</f>
        <v>0</v>
      </c>
      <c r="AA645" s="16">
        <f t="shared" si="301"/>
        <v>1</v>
      </c>
      <c r="AB645" s="42">
        <f t="shared" si="302"/>
        <v>0</v>
      </c>
      <c r="AC645" s="42">
        <f t="shared" si="303"/>
        <v>0</v>
      </c>
    </row>
    <row r="646" spans="1:29" ht="15.75" hidden="1" customHeight="1" x14ac:dyDescent="0.25">
      <c r="A646" s="16">
        <v>643</v>
      </c>
      <c r="B646" s="31" t="s">
        <v>1149</v>
      </c>
      <c r="C646" s="31" t="s">
        <v>1149</v>
      </c>
      <c r="D646" s="31" t="s">
        <v>16</v>
      </c>
      <c r="E646" s="17" t="s">
        <v>1152</v>
      </c>
      <c r="F646" s="16">
        <v>2</v>
      </c>
      <c r="G646" s="16" t="s">
        <v>1127</v>
      </c>
      <c r="H646" s="21">
        <v>0</v>
      </c>
      <c r="I646" s="21">
        <v>0</v>
      </c>
      <c r="J646" s="33" t="s">
        <v>26</v>
      </c>
      <c r="K646" s="21">
        <v>0</v>
      </c>
      <c r="L646" s="21">
        <v>0</v>
      </c>
      <c r="M646" s="33" t="s">
        <v>26</v>
      </c>
      <c r="N646" s="21">
        <v>0</v>
      </c>
      <c r="O646" s="21">
        <v>0</v>
      </c>
      <c r="P646" s="33" t="s">
        <v>26</v>
      </c>
      <c r="Q646" s="21">
        <v>0</v>
      </c>
      <c r="R646" s="21">
        <v>0</v>
      </c>
      <c r="S646" s="33" t="s">
        <v>26</v>
      </c>
      <c r="T646" s="57"/>
      <c r="Z646" s="16">
        <f>H646+K646+N646</f>
        <v>0</v>
      </c>
      <c r="AA646" s="16">
        <f>I646+L646+O646</f>
        <v>0</v>
      </c>
      <c r="AB646" s="42" t="e">
        <f t="shared" si="302"/>
        <v>#DIV/0!</v>
      </c>
      <c r="AC646" s="42">
        <f t="shared" si="303"/>
        <v>0</v>
      </c>
    </row>
    <row r="647" spans="1:29" ht="15.75" hidden="1" customHeight="1" x14ac:dyDescent="0.25">
      <c r="A647" s="16">
        <v>644</v>
      </c>
      <c r="B647" s="31" t="s">
        <v>1153</v>
      </c>
      <c r="C647" s="31" t="s">
        <v>1153</v>
      </c>
      <c r="D647" s="31" t="s">
        <v>16</v>
      </c>
      <c r="E647" s="17" t="s">
        <v>1154</v>
      </c>
      <c r="F647" s="18">
        <v>1</v>
      </c>
      <c r="G647" s="16" t="s">
        <v>18</v>
      </c>
      <c r="H647" s="16">
        <v>0</v>
      </c>
      <c r="I647" s="16">
        <v>0</v>
      </c>
      <c r="J647" s="20"/>
      <c r="K647" s="16">
        <v>0</v>
      </c>
      <c r="L647" s="16">
        <v>0</v>
      </c>
      <c r="M647" s="34"/>
      <c r="N647" s="31">
        <v>0</v>
      </c>
      <c r="O647" s="31">
        <v>0</v>
      </c>
      <c r="P647" s="35"/>
      <c r="Q647" s="16">
        <v>0</v>
      </c>
      <c r="R647" s="16">
        <v>0</v>
      </c>
      <c r="S647" s="59"/>
      <c r="T647" s="57">
        <v>0</v>
      </c>
      <c r="U647" s="6">
        <v>0</v>
      </c>
      <c r="V647" s="105" t="s">
        <v>26</v>
      </c>
      <c r="Z647" s="16">
        <f t="shared" ref="Z647:Z651" si="304">H647+K647+N647+Q647+T647+W647</f>
        <v>0</v>
      </c>
      <c r="AA647" s="16">
        <f t="shared" ref="AA647:AA651" si="305">I647+L647+O647+R647+U647+X647</f>
        <v>0</v>
      </c>
      <c r="AB647" s="38" t="e">
        <f t="shared" ref="AB647:AB651" si="306">Z647/AA647</f>
        <v>#DIV/0!</v>
      </c>
      <c r="AC647" s="38" t="e">
        <f t="shared" ref="AC647:AC651" si="307">+AB647/F647</f>
        <v>#DIV/0!</v>
      </c>
    </row>
    <row r="648" spans="1:29" ht="15.75" hidden="1" customHeight="1" x14ac:dyDescent="0.25">
      <c r="A648" s="16">
        <v>645</v>
      </c>
      <c r="B648" s="31" t="s">
        <v>1153</v>
      </c>
      <c r="C648" s="31" t="s">
        <v>1153</v>
      </c>
      <c r="D648" s="31" t="s">
        <v>16</v>
      </c>
      <c r="E648" s="17" t="s">
        <v>3346</v>
      </c>
      <c r="F648" s="18">
        <v>1</v>
      </c>
      <c r="G648" s="16" t="s">
        <v>18</v>
      </c>
      <c r="H648" s="16">
        <v>1</v>
      </c>
      <c r="I648" s="16">
        <v>1</v>
      </c>
      <c r="J648" s="22" t="s">
        <v>1155</v>
      </c>
      <c r="K648" s="16">
        <v>0</v>
      </c>
      <c r="L648" s="16">
        <v>0</v>
      </c>
      <c r="M648" s="34"/>
      <c r="N648" s="31">
        <v>0</v>
      </c>
      <c r="O648" s="31">
        <v>0</v>
      </c>
      <c r="P648" s="35"/>
      <c r="Q648" s="16">
        <v>0</v>
      </c>
      <c r="R648" s="16">
        <v>0</v>
      </c>
      <c r="S648" s="59"/>
      <c r="T648" s="57">
        <v>0</v>
      </c>
      <c r="U648" s="6">
        <v>0</v>
      </c>
      <c r="V648" s="105" t="s">
        <v>26</v>
      </c>
      <c r="Z648" s="16">
        <f t="shared" si="304"/>
        <v>1</v>
      </c>
      <c r="AA648" s="16">
        <f t="shared" si="305"/>
        <v>1</v>
      </c>
      <c r="AB648" s="38">
        <f t="shared" si="306"/>
        <v>1</v>
      </c>
      <c r="AC648" s="38">
        <f t="shared" si="307"/>
        <v>1</v>
      </c>
    </row>
    <row r="649" spans="1:29" ht="15.75" hidden="1" customHeight="1" x14ac:dyDescent="0.25">
      <c r="A649" s="16">
        <v>646</v>
      </c>
      <c r="B649" s="31" t="s">
        <v>1153</v>
      </c>
      <c r="C649" s="31" t="s">
        <v>1153</v>
      </c>
      <c r="D649" s="31" t="s">
        <v>16</v>
      </c>
      <c r="E649" s="17" t="s">
        <v>3347</v>
      </c>
      <c r="F649" s="18">
        <v>1</v>
      </c>
      <c r="G649" s="16" t="s">
        <v>18</v>
      </c>
      <c r="H649" s="16">
        <v>0</v>
      </c>
      <c r="I649" s="16">
        <v>0</v>
      </c>
      <c r="J649" s="20"/>
      <c r="K649" s="16">
        <v>0</v>
      </c>
      <c r="L649" s="16">
        <v>0</v>
      </c>
      <c r="M649" s="34"/>
      <c r="N649" s="31">
        <v>0</v>
      </c>
      <c r="O649" s="31">
        <v>0</v>
      </c>
      <c r="P649" s="35"/>
      <c r="Q649" s="16">
        <v>1</v>
      </c>
      <c r="R649" s="16">
        <v>1</v>
      </c>
      <c r="S649" s="119" t="s">
        <v>3364</v>
      </c>
      <c r="T649" s="57">
        <v>0</v>
      </c>
      <c r="U649" s="6">
        <v>0</v>
      </c>
      <c r="V649" s="105" t="s">
        <v>26</v>
      </c>
      <c r="Z649" s="16">
        <f t="shared" si="304"/>
        <v>1</v>
      </c>
      <c r="AA649" s="16">
        <f t="shared" si="305"/>
        <v>1</v>
      </c>
      <c r="AB649" s="38">
        <f t="shared" si="306"/>
        <v>1</v>
      </c>
      <c r="AC649" s="38">
        <f t="shared" si="307"/>
        <v>1</v>
      </c>
    </row>
    <row r="650" spans="1:29" ht="15.75" hidden="1" customHeight="1" x14ac:dyDescent="0.25">
      <c r="A650" s="16">
        <v>647</v>
      </c>
      <c r="B650" s="31" t="s">
        <v>1153</v>
      </c>
      <c r="C650" s="31" t="s">
        <v>1153</v>
      </c>
      <c r="D650" s="31" t="s">
        <v>16</v>
      </c>
      <c r="E650" s="17" t="s">
        <v>3348</v>
      </c>
      <c r="F650" s="18">
        <v>1</v>
      </c>
      <c r="G650" s="16" t="s">
        <v>18</v>
      </c>
      <c r="H650" s="16">
        <v>0</v>
      </c>
      <c r="I650" s="16">
        <v>0</v>
      </c>
      <c r="J650" s="20"/>
      <c r="K650" s="16">
        <v>0</v>
      </c>
      <c r="L650" s="16">
        <v>0</v>
      </c>
      <c r="M650" s="34"/>
      <c r="N650" s="31">
        <v>0</v>
      </c>
      <c r="O650" s="31">
        <v>0</v>
      </c>
      <c r="P650" s="35"/>
      <c r="Q650" s="16">
        <v>0</v>
      </c>
      <c r="R650" s="16">
        <v>0</v>
      </c>
      <c r="S650" s="59"/>
      <c r="T650" s="57">
        <v>0</v>
      </c>
      <c r="U650" s="6">
        <v>0</v>
      </c>
      <c r="V650" s="105" t="s">
        <v>26</v>
      </c>
      <c r="Z650" s="16">
        <f t="shared" si="304"/>
        <v>0</v>
      </c>
      <c r="AA650" s="16">
        <f t="shared" si="305"/>
        <v>0</v>
      </c>
      <c r="AB650" s="38" t="e">
        <f t="shared" si="306"/>
        <v>#DIV/0!</v>
      </c>
      <c r="AC650" s="38" t="e">
        <f t="shared" si="307"/>
        <v>#DIV/0!</v>
      </c>
    </row>
    <row r="651" spans="1:29" ht="15.75" hidden="1" customHeight="1" x14ac:dyDescent="0.25">
      <c r="A651" s="16">
        <v>648</v>
      </c>
      <c r="B651" s="31" t="s">
        <v>1153</v>
      </c>
      <c r="C651" s="31" t="s">
        <v>1153</v>
      </c>
      <c r="D651" s="31" t="s">
        <v>16</v>
      </c>
      <c r="E651" s="17" t="s">
        <v>3349</v>
      </c>
      <c r="F651" s="18">
        <v>1</v>
      </c>
      <c r="G651" s="16" t="s">
        <v>18</v>
      </c>
      <c r="H651" s="16">
        <v>0</v>
      </c>
      <c r="I651" s="16">
        <v>0</v>
      </c>
      <c r="J651" s="20"/>
      <c r="K651" s="16">
        <v>0</v>
      </c>
      <c r="L651" s="16">
        <v>0</v>
      </c>
      <c r="M651" s="34"/>
      <c r="N651" s="31">
        <v>0</v>
      </c>
      <c r="O651" s="31">
        <v>0</v>
      </c>
      <c r="P651" s="35"/>
      <c r="Q651" s="16">
        <v>0</v>
      </c>
      <c r="R651" s="16">
        <v>0</v>
      </c>
      <c r="S651" s="59"/>
      <c r="T651" s="57">
        <v>0</v>
      </c>
      <c r="U651" s="6">
        <v>0</v>
      </c>
      <c r="V651" s="105" t="s">
        <v>26</v>
      </c>
      <c r="Z651" s="61">
        <f t="shared" si="304"/>
        <v>0</v>
      </c>
      <c r="AA651" s="61">
        <f t="shared" si="305"/>
        <v>0</v>
      </c>
      <c r="AB651" s="38" t="e">
        <f t="shared" si="306"/>
        <v>#DIV/0!</v>
      </c>
      <c r="AC651" s="38" t="e">
        <f t="shared" si="307"/>
        <v>#DIV/0!</v>
      </c>
    </row>
    <row r="703" spans="5:7" ht="30" customHeight="1" x14ac:dyDescent="0.25">
      <c r="E703" s="332"/>
      <c r="F703" s="9"/>
      <c r="G703" s="9"/>
    </row>
    <row r="704" spans="5:7" ht="30" customHeight="1" x14ac:dyDescent="0.25">
      <c r="E704" s="183"/>
    </row>
    <row r="705" spans="5:5" ht="30" customHeight="1" x14ac:dyDescent="0.25">
      <c r="E705" s="183"/>
    </row>
    <row r="706" spans="5:5" ht="30" customHeight="1" x14ac:dyDescent="0.25">
      <c r="E706" s="183"/>
    </row>
    <row r="707" spans="5:5" ht="30" customHeight="1" x14ac:dyDescent="0.25">
      <c r="E707" s="183"/>
    </row>
    <row r="708" spans="5:5" ht="30" customHeight="1" x14ac:dyDescent="0.25">
      <c r="E708" s="183"/>
    </row>
    <row r="709" spans="5:5" ht="30" customHeight="1" x14ac:dyDescent="0.25">
      <c r="E709" s="183"/>
    </row>
  </sheetData>
  <sheetProtection formatColumns="0" sort="0" autoFilter="0"/>
  <autoFilter ref="A3:AD651">
    <filterColumn colId="1">
      <filters>
        <filter val="IJR"/>
      </filters>
    </filterColumn>
  </autoFilter>
  <mergeCells count="8">
    <mergeCell ref="Z2:AD2"/>
    <mergeCell ref="W2:Y2"/>
    <mergeCell ref="Q2:S2"/>
    <mergeCell ref="A1:P1"/>
    <mergeCell ref="H2:J2"/>
    <mergeCell ref="K2:M2"/>
    <mergeCell ref="N2:P2"/>
    <mergeCell ref="T2:V2"/>
  </mergeCells>
  <conditionalFormatting sqref="Q144:R154 Q156:R164 Q203:R212 Q166:R201 Q165 Q214:R237 Q213">
    <cfRule type="containsBlanks" dxfId="2" priority="2">
      <formula>LEN(TRIM(Q144))=0</formula>
    </cfRule>
  </conditionalFormatting>
  <conditionalFormatting sqref="AD4">
    <cfRule type="colorScale" priority="1">
      <colorScale>
        <cfvo type="percent" val="0"/>
        <cfvo type="percent" val="50"/>
        <color rgb="FFC00000"/>
        <color rgb="FFFFEF9C"/>
      </colorScale>
    </cfRule>
  </conditionalFormatting>
  <pageMargins left="0.25" right="0.25" top="0.75" bottom="0.75" header="0.3" footer="0.3"/>
  <pageSetup scale="22"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F646"/>
  <sheetViews>
    <sheetView showGridLines="0" zoomScale="70" zoomScaleNormal="70" zoomScaleSheetLayoutView="80" workbookViewId="0">
      <pane ySplit="3" topLeftCell="A4" activePane="bottomLeft" state="frozen"/>
      <selection activeCell="P1" sqref="P1"/>
      <selection pane="bottomLeft" activeCell="AC478" sqref="AC478"/>
    </sheetView>
  </sheetViews>
  <sheetFormatPr baseColWidth="10" defaultColWidth="11.42578125" defaultRowHeight="39.950000000000003" customHeight="1" x14ac:dyDescent="0.25"/>
  <cols>
    <col min="1" max="1" width="6.85546875" style="50" customWidth="1"/>
    <col min="2" max="2" width="10.5703125" style="50" customWidth="1"/>
    <col min="3" max="3" width="19" style="171" customWidth="1"/>
    <col min="4" max="4" width="16.7109375" style="50" customWidth="1"/>
    <col min="5" max="5" width="40" style="340" customWidth="1"/>
    <col min="6" max="6" width="59.28515625" style="171" customWidth="1"/>
    <col min="7" max="7" width="17.42578125" style="50" customWidth="1"/>
    <col min="8" max="8" width="11.42578125" style="50" customWidth="1"/>
    <col min="9" max="9" width="17.7109375" style="50" customWidth="1"/>
    <col min="10" max="10" width="12.5703125" style="50" customWidth="1"/>
    <col min="11" max="11" width="17.28515625" style="50" customWidth="1"/>
    <col min="12" max="12" width="17.7109375" style="51" customWidth="1"/>
    <col min="13" max="13" width="12.5703125" style="50" customWidth="1"/>
    <col min="14" max="14" width="16.85546875" style="50" customWidth="1"/>
    <col min="15" max="15" width="17.7109375" style="51" customWidth="1"/>
    <col min="16" max="16" width="13.28515625" style="50" customWidth="1"/>
    <col min="17" max="17" width="13" style="50" customWidth="1"/>
    <col min="18" max="18" width="22" style="51" customWidth="1"/>
    <col min="19" max="19" width="15.85546875" style="50" customWidth="1"/>
    <col min="20" max="20" width="12.5703125" style="50" customWidth="1"/>
    <col min="21" max="21" width="18.42578125" style="353" customWidth="1"/>
    <col min="22" max="22" width="15.28515625" style="7" customWidth="1"/>
    <col min="23" max="23" width="18.28515625" style="7" customWidth="1"/>
    <col min="24" max="24" width="27.42578125" style="129" customWidth="1"/>
    <col min="25" max="25" width="11.42578125" style="7" customWidth="1"/>
    <col min="26" max="26" width="27.28515625" style="7" customWidth="1"/>
    <col min="27" max="27" width="17.5703125" style="7" customWidth="1"/>
    <col min="28" max="28" width="20.140625" style="50" bestFit="1" customWidth="1"/>
    <col min="29" max="29" width="22.42578125" style="50" customWidth="1"/>
    <col min="30" max="30" width="15.5703125" style="50" bestFit="1" customWidth="1"/>
    <col min="31" max="31" width="16.28515625" style="50" customWidth="1"/>
    <col min="32" max="32" width="11.42578125" style="50"/>
    <col min="33" max="16384" width="11.42578125" style="8"/>
  </cols>
  <sheetData>
    <row r="1" spans="1:32" s="2" customFormat="1" ht="39.950000000000003" customHeight="1" x14ac:dyDescent="0.4">
      <c r="A1" s="603" t="s">
        <v>1273</v>
      </c>
      <c r="B1" s="603"/>
      <c r="C1" s="604"/>
      <c r="D1" s="603"/>
      <c r="E1" s="605"/>
      <c r="F1" s="604"/>
      <c r="G1" s="603"/>
      <c r="H1" s="603"/>
      <c r="I1" s="603"/>
      <c r="J1" s="603"/>
      <c r="K1" s="603"/>
      <c r="L1" s="603"/>
      <c r="M1" s="603"/>
      <c r="N1" s="603"/>
      <c r="O1" s="603"/>
      <c r="P1" s="603"/>
      <c r="Q1" s="603"/>
      <c r="R1" s="603"/>
      <c r="S1" s="9"/>
      <c r="T1" s="9"/>
      <c r="U1" s="348"/>
      <c r="V1" s="102"/>
      <c r="W1" s="102"/>
      <c r="X1" s="127"/>
      <c r="Y1" s="1"/>
      <c r="Z1" s="1"/>
      <c r="AA1" s="1"/>
      <c r="AB1" s="52"/>
      <c r="AC1" s="52"/>
      <c r="AD1" s="52"/>
      <c r="AE1" s="52"/>
      <c r="AF1" s="52"/>
    </row>
    <row r="2" spans="1:32" s="3" customFormat="1" ht="39.950000000000003" customHeight="1" x14ac:dyDescent="0.25">
      <c r="A2" s="10"/>
      <c r="B2" s="10"/>
      <c r="C2" s="168"/>
      <c r="D2" s="10"/>
      <c r="E2" s="338"/>
      <c r="F2" s="168"/>
      <c r="G2" s="10"/>
      <c r="H2" s="10"/>
      <c r="I2" s="10"/>
      <c r="J2" s="606" t="s">
        <v>1</v>
      </c>
      <c r="K2" s="606"/>
      <c r="L2" s="606"/>
      <c r="M2" s="607" t="s">
        <v>2</v>
      </c>
      <c r="N2" s="607"/>
      <c r="O2" s="607"/>
      <c r="P2" s="608" t="s">
        <v>3</v>
      </c>
      <c r="Q2" s="608"/>
      <c r="R2" s="608"/>
      <c r="S2" s="570" t="s">
        <v>3045</v>
      </c>
      <c r="T2" s="571"/>
      <c r="U2" s="602"/>
      <c r="V2" s="584" t="s">
        <v>3046</v>
      </c>
      <c r="W2" s="585"/>
      <c r="X2" s="586"/>
      <c r="Y2" s="567" t="s">
        <v>3337</v>
      </c>
      <c r="Z2" s="568"/>
      <c r="AA2" s="569"/>
      <c r="AB2" s="566" t="s">
        <v>3338</v>
      </c>
      <c r="AC2" s="566"/>
      <c r="AD2" s="566"/>
      <c r="AE2" s="566"/>
      <c r="AF2" s="566"/>
    </row>
    <row r="3" spans="1:32" s="320" customFormat="1" ht="39.950000000000003" customHeight="1" x14ac:dyDescent="0.25">
      <c r="A3" s="169" t="s">
        <v>4</v>
      </c>
      <c r="B3" s="11" t="s">
        <v>2575</v>
      </c>
      <c r="C3" s="11" t="s">
        <v>1274</v>
      </c>
      <c r="D3" s="11" t="s">
        <v>7</v>
      </c>
      <c r="E3" s="339" t="s">
        <v>8</v>
      </c>
      <c r="F3" s="11" t="s">
        <v>1275</v>
      </c>
      <c r="G3" s="11" t="s">
        <v>1276</v>
      </c>
      <c r="H3" s="11" t="s">
        <v>9</v>
      </c>
      <c r="I3" s="11" t="s">
        <v>10</v>
      </c>
      <c r="J3" s="11" t="s">
        <v>11</v>
      </c>
      <c r="K3" s="11" t="s">
        <v>12</v>
      </c>
      <c r="L3" s="12" t="s">
        <v>13</v>
      </c>
      <c r="M3" s="11" t="s">
        <v>11</v>
      </c>
      <c r="N3" s="11" t="s">
        <v>12</v>
      </c>
      <c r="O3" s="13" t="s">
        <v>13</v>
      </c>
      <c r="P3" s="11" t="s">
        <v>11</v>
      </c>
      <c r="Q3" s="11" t="s">
        <v>12</v>
      </c>
      <c r="R3" s="14" t="s">
        <v>13</v>
      </c>
      <c r="S3" s="15" t="s">
        <v>11</v>
      </c>
      <c r="T3" s="15" t="s">
        <v>12</v>
      </c>
      <c r="U3" s="349" t="s">
        <v>13</v>
      </c>
      <c r="V3" s="4" t="s">
        <v>11</v>
      </c>
      <c r="W3" s="4" t="s">
        <v>12</v>
      </c>
      <c r="X3" s="182" t="s">
        <v>13</v>
      </c>
      <c r="Y3" s="4" t="s">
        <v>11</v>
      </c>
      <c r="Z3" s="4" t="s">
        <v>12</v>
      </c>
      <c r="AA3" s="5" t="s">
        <v>13</v>
      </c>
      <c r="AB3" s="53" t="s">
        <v>11</v>
      </c>
      <c r="AC3" s="53" t="s">
        <v>12</v>
      </c>
      <c r="AD3" s="53" t="s">
        <v>3344</v>
      </c>
      <c r="AE3" s="53" t="s">
        <v>3340</v>
      </c>
      <c r="AF3" s="53" t="s">
        <v>3341</v>
      </c>
    </row>
    <row r="4" spans="1:32" s="200" customFormat="1" ht="15.75" hidden="1" customHeight="1" x14ac:dyDescent="0.25">
      <c r="A4" s="198">
        <v>1</v>
      </c>
      <c r="B4" s="183" t="s">
        <v>437</v>
      </c>
      <c r="C4" s="170" t="s">
        <v>1277</v>
      </c>
      <c r="D4" s="183" t="s">
        <v>1278</v>
      </c>
      <c r="E4" s="170" t="s">
        <v>1279</v>
      </c>
      <c r="F4" s="170" t="s">
        <v>1280</v>
      </c>
      <c r="G4" s="183" t="s">
        <v>1281</v>
      </c>
      <c r="H4" s="184">
        <v>1</v>
      </c>
      <c r="I4" s="183" t="s">
        <v>18</v>
      </c>
      <c r="J4" s="185">
        <v>0</v>
      </c>
      <c r="K4" s="185">
        <v>0</v>
      </c>
      <c r="L4" s="186" t="s">
        <v>26</v>
      </c>
      <c r="M4" s="187">
        <v>0</v>
      </c>
      <c r="N4" s="187">
        <v>0</v>
      </c>
      <c r="O4" s="186" t="s">
        <v>26</v>
      </c>
      <c r="P4" s="185">
        <v>0</v>
      </c>
      <c r="Q4" s="185">
        <v>0</v>
      </c>
      <c r="R4" s="186" t="s">
        <v>26</v>
      </c>
      <c r="S4" s="187">
        <v>0</v>
      </c>
      <c r="T4" s="187">
        <v>0</v>
      </c>
      <c r="U4" s="186" t="s">
        <v>26</v>
      </c>
      <c r="V4" s="188" t="s">
        <v>3463</v>
      </c>
      <c r="W4" s="188" t="s">
        <v>3463</v>
      </c>
      <c r="X4" s="189" t="s">
        <v>3463</v>
      </c>
      <c r="Y4" s="56"/>
      <c r="Z4" s="56"/>
      <c r="AA4" s="131"/>
      <c r="AB4" s="183">
        <f>J4+M4+P4</f>
        <v>0</v>
      </c>
      <c r="AC4" s="183">
        <f>K4+N4+Q4</f>
        <v>0</v>
      </c>
      <c r="AD4" s="190" t="e">
        <f>+AB4/AC4</f>
        <v>#DIV/0!</v>
      </c>
      <c r="AE4" s="190" t="e">
        <f>+AD4/H4</f>
        <v>#DIV/0!</v>
      </c>
      <c r="AF4" s="203"/>
    </row>
    <row r="5" spans="1:32" s="200" customFormat="1" ht="15.75" hidden="1" customHeight="1" x14ac:dyDescent="0.25">
      <c r="A5" s="198">
        <v>2</v>
      </c>
      <c r="B5" s="183" t="s">
        <v>437</v>
      </c>
      <c r="C5" s="170" t="s">
        <v>1277</v>
      </c>
      <c r="D5" s="183" t="s">
        <v>1282</v>
      </c>
      <c r="E5" s="180" t="s">
        <v>1283</v>
      </c>
      <c r="F5" s="170" t="s">
        <v>1284</v>
      </c>
      <c r="G5" s="183" t="s">
        <v>1285</v>
      </c>
      <c r="H5" s="184">
        <v>1</v>
      </c>
      <c r="I5" s="183" t="s">
        <v>18</v>
      </c>
      <c r="J5" s="183">
        <v>222</v>
      </c>
      <c r="K5" s="183">
        <v>222</v>
      </c>
      <c r="L5" s="191" t="s">
        <v>1286</v>
      </c>
      <c r="M5" s="192">
        <v>311</v>
      </c>
      <c r="N5" s="183">
        <v>311</v>
      </c>
      <c r="O5" s="193" t="s">
        <v>1286</v>
      </c>
      <c r="P5" s="183">
        <v>283</v>
      </c>
      <c r="Q5" s="183">
        <v>283</v>
      </c>
      <c r="R5" s="194" t="s">
        <v>1286</v>
      </c>
      <c r="S5" s="47">
        <v>239</v>
      </c>
      <c r="T5" s="47">
        <v>239</v>
      </c>
      <c r="U5" s="195" t="s">
        <v>3102</v>
      </c>
      <c r="V5" s="188">
        <v>280</v>
      </c>
      <c r="W5" s="188">
        <v>280</v>
      </c>
      <c r="X5" s="189" t="s">
        <v>3102</v>
      </c>
      <c r="Y5" s="56"/>
      <c r="Z5" s="56"/>
      <c r="AA5" s="131"/>
      <c r="AB5" s="183">
        <f t="shared" ref="AB5:AB14" si="0">J5+M5+P5+S5+V5</f>
        <v>1335</v>
      </c>
      <c r="AC5" s="183">
        <f t="shared" ref="AC5:AC14" si="1">K5+N5+Q5+T5+W5</f>
        <v>1335</v>
      </c>
      <c r="AD5" s="190">
        <f>+AB5/AC5</f>
        <v>1</v>
      </c>
      <c r="AE5" s="190">
        <f t="shared" ref="AE5:AE40" si="2">+AD5/H5</f>
        <v>1</v>
      </c>
      <c r="AF5" s="203"/>
    </row>
    <row r="6" spans="1:32" s="200" customFormat="1" ht="15.75" hidden="1" customHeight="1" x14ac:dyDescent="0.25">
      <c r="A6" s="198">
        <v>3</v>
      </c>
      <c r="B6" s="183" t="s">
        <v>437</v>
      </c>
      <c r="C6" s="170" t="s">
        <v>1277</v>
      </c>
      <c r="D6" s="183" t="s">
        <v>1287</v>
      </c>
      <c r="E6" s="180" t="s">
        <v>1288</v>
      </c>
      <c r="F6" s="170" t="s">
        <v>1289</v>
      </c>
      <c r="G6" s="183" t="s">
        <v>1285</v>
      </c>
      <c r="H6" s="184">
        <v>1</v>
      </c>
      <c r="I6" s="183" t="s">
        <v>18</v>
      </c>
      <c r="J6" s="183">
        <v>324</v>
      </c>
      <c r="K6" s="183">
        <v>324</v>
      </c>
      <c r="L6" s="191" t="s">
        <v>1286</v>
      </c>
      <c r="M6" s="192">
        <v>350</v>
      </c>
      <c r="N6" s="183">
        <v>350</v>
      </c>
      <c r="O6" s="193" t="s">
        <v>1286</v>
      </c>
      <c r="P6" s="183">
        <v>417</v>
      </c>
      <c r="Q6" s="183">
        <v>417</v>
      </c>
      <c r="R6" s="194" t="s">
        <v>1286</v>
      </c>
      <c r="S6" s="47">
        <v>256</v>
      </c>
      <c r="T6" s="47">
        <v>256</v>
      </c>
      <c r="U6" s="196" t="s">
        <v>3102</v>
      </c>
      <c r="V6" s="188">
        <v>344</v>
      </c>
      <c r="W6" s="188">
        <v>344</v>
      </c>
      <c r="X6" s="189" t="s">
        <v>3102</v>
      </c>
      <c r="Y6" s="56"/>
      <c r="Z6" s="56"/>
      <c r="AA6" s="131"/>
      <c r="AB6" s="183">
        <f t="shared" si="0"/>
        <v>1691</v>
      </c>
      <c r="AC6" s="183">
        <f t="shared" si="1"/>
        <v>1691</v>
      </c>
      <c r="AD6" s="190">
        <f t="shared" ref="AD6:AD40" si="3">+AB6/AC6</f>
        <v>1</v>
      </c>
      <c r="AE6" s="190">
        <f t="shared" si="2"/>
        <v>1</v>
      </c>
      <c r="AF6" s="203"/>
    </row>
    <row r="7" spans="1:32" s="200" customFormat="1" ht="15.75" hidden="1" customHeight="1" x14ac:dyDescent="0.25">
      <c r="A7" s="198">
        <v>4</v>
      </c>
      <c r="B7" s="183" t="s">
        <v>437</v>
      </c>
      <c r="C7" s="170" t="s">
        <v>1277</v>
      </c>
      <c r="D7" s="183" t="s">
        <v>8</v>
      </c>
      <c r="E7" s="180" t="s">
        <v>1290</v>
      </c>
      <c r="F7" s="170" t="s">
        <v>1291</v>
      </c>
      <c r="G7" s="183" t="s">
        <v>1285</v>
      </c>
      <c r="H7" s="184">
        <v>1</v>
      </c>
      <c r="I7" s="183" t="s">
        <v>18</v>
      </c>
      <c r="J7" s="183">
        <v>54</v>
      </c>
      <c r="K7" s="183">
        <v>54</v>
      </c>
      <c r="L7" s="191" t="s">
        <v>1286</v>
      </c>
      <c r="M7" s="192">
        <v>43</v>
      </c>
      <c r="N7" s="183">
        <v>43</v>
      </c>
      <c r="O7" s="193" t="s">
        <v>1286</v>
      </c>
      <c r="P7" s="183">
        <v>47</v>
      </c>
      <c r="Q7" s="183">
        <v>47</v>
      </c>
      <c r="R7" s="194" t="s">
        <v>1286</v>
      </c>
      <c r="S7" s="47">
        <v>56</v>
      </c>
      <c r="T7" s="47">
        <v>56</v>
      </c>
      <c r="U7" s="195" t="s">
        <v>3105</v>
      </c>
      <c r="V7" s="188">
        <v>43</v>
      </c>
      <c r="W7" s="188">
        <v>43</v>
      </c>
      <c r="X7" s="189" t="s">
        <v>3102</v>
      </c>
      <c r="Y7" s="56"/>
      <c r="Z7" s="56"/>
      <c r="AA7" s="131"/>
      <c r="AB7" s="183">
        <f t="shared" si="0"/>
        <v>243</v>
      </c>
      <c r="AC7" s="183">
        <f t="shared" si="1"/>
        <v>243</v>
      </c>
      <c r="AD7" s="190">
        <f t="shared" si="3"/>
        <v>1</v>
      </c>
      <c r="AE7" s="190">
        <f t="shared" si="2"/>
        <v>1</v>
      </c>
      <c r="AF7" s="203"/>
    </row>
    <row r="8" spans="1:32" s="200" customFormat="1" ht="15.75" hidden="1" customHeight="1" x14ac:dyDescent="0.25">
      <c r="A8" s="198">
        <v>5</v>
      </c>
      <c r="B8" s="183" t="s">
        <v>437</v>
      </c>
      <c r="C8" s="170" t="s">
        <v>1277</v>
      </c>
      <c r="D8" s="183" t="s">
        <v>8</v>
      </c>
      <c r="E8" s="180" t="s">
        <v>1292</v>
      </c>
      <c r="F8" s="170" t="s">
        <v>1291</v>
      </c>
      <c r="G8" s="183" t="s">
        <v>1285</v>
      </c>
      <c r="H8" s="184">
        <v>1</v>
      </c>
      <c r="I8" s="183" t="s">
        <v>18</v>
      </c>
      <c r="J8" s="183">
        <v>14</v>
      </c>
      <c r="K8" s="183">
        <v>14</v>
      </c>
      <c r="L8" s="191"/>
      <c r="M8" s="192">
        <v>9</v>
      </c>
      <c r="N8" s="183">
        <v>9</v>
      </c>
      <c r="O8" s="193" t="s">
        <v>1286</v>
      </c>
      <c r="P8" s="183">
        <v>16</v>
      </c>
      <c r="Q8" s="183">
        <v>16</v>
      </c>
      <c r="R8" s="194" t="s">
        <v>1286</v>
      </c>
      <c r="S8" s="197">
        <v>11</v>
      </c>
      <c r="T8" s="197">
        <v>11</v>
      </c>
      <c r="U8" s="195" t="s">
        <v>3105</v>
      </c>
      <c r="V8" s="188">
        <v>62</v>
      </c>
      <c r="W8" s="188">
        <v>62</v>
      </c>
      <c r="X8" s="189" t="s">
        <v>3102</v>
      </c>
      <c r="Y8" s="56"/>
      <c r="Z8" s="56"/>
      <c r="AA8" s="131"/>
      <c r="AB8" s="183">
        <f t="shared" si="0"/>
        <v>112</v>
      </c>
      <c r="AC8" s="183">
        <f t="shared" si="1"/>
        <v>112</v>
      </c>
      <c r="AD8" s="190">
        <f t="shared" si="3"/>
        <v>1</v>
      </c>
      <c r="AE8" s="190">
        <f t="shared" si="2"/>
        <v>1</v>
      </c>
      <c r="AF8" s="203"/>
    </row>
    <row r="9" spans="1:32" s="200" customFormat="1" ht="15.75" hidden="1" customHeight="1" x14ac:dyDescent="0.25">
      <c r="A9" s="198">
        <v>6</v>
      </c>
      <c r="B9" s="183" t="s">
        <v>437</v>
      </c>
      <c r="C9" s="170" t="s">
        <v>1277</v>
      </c>
      <c r="D9" s="183" t="s">
        <v>1287</v>
      </c>
      <c r="E9" s="170" t="s">
        <v>1293</v>
      </c>
      <c r="F9" s="170" t="s">
        <v>1294</v>
      </c>
      <c r="G9" s="183" t="s">
        <v>1295</v>
      </c>
      <c r="H9" s="184">
        <v>1</v>
      </c>
      <c r="I9" s="183" t="s">
        <v>18</v>
      </c>
      <c r="J9" s="185">
        <v>0</v>
      </c>
      <c r="K9" s="185">
        <v>0</v>
      </c>
      <c r="L9" s="186" t="s">
        <v>26</v>
      </c>
      <c r="M9" s="185">
        <v>0</v>
      </c>
      <c r="N9" s="185">
        <v>0</v>
      </c>
      <c r="O9" s="186" t="s">
        <v>26</v>
      </c>
      <c r="P9" s="183">
        <v>0</v>
      </c>
      <c r="Q9" s="185">
        <v>6</v>
      </c>
      <c r="R9" s="199"/>
      <c r="S9" s="187">
        <v>0</v>
      </c>
      <c r="T9" s="187">
        <v>0</v>
      </c>
      <c r="U9" s="186" t="s">
        <v>26</v>
      </c>
      <c r="V9" s="188">
        <v>8</v>
      </c>
      <c r="W9" s="188">
        <v>8</v>
      </c>
      <c r="X9" s="189" t="s">
        <v>3724</v>
      </c>
      <c r="Y9" s="56"/>
      <c r="Z9" s="56"/>
      <c r="AA9" s="131"/>
      <c r="AB9" s="183">
        <f t="shared" si="0"/>
        <v>8</v>
      </c>
      <c r="AC9" s="183">
        <f t="shared" si="1"/>
        <v>14</v>
      </c>
      <c r="AD9" s="190">
        <f t="shared" si="3"/>
        <v>0.5714285714285714</v>
      </c>
      <c r="AE9" s="190">
        <f t="shared" si="2"/>
        <v>0.5714285714285714</v>
      </c>
      <c r="AF9" s="203"/>
    </row>
    <row r="10" spans="1:32" s="200" customFormat="1" ht="15.75" hidden="1" customHeight="1" x14ac:dyDescent="0.25">
      <c r="A10" s="198">
        <v>7</v>
      </c>
      <c r="B10" s="183" t="s">
        <v>437</v>
      </c>
      <c r="C10" s="170" t="s">
        <v>1277</v>
      </c>
      <c r="D10" s="183" t="s">
        <v>8</v>
      </c>
      <c r="E10" s="180" t="s">
        <v>1296</v>
      </c>
      <c r="F10" s="170" t="s">
        <v>1297</v>
      </c>
      <c r="G10" s="183" t="s">
        <v>1285</v>
      </c>
      <c r="H10" s="184">
        <v>1</v>
      </c>
      <c r="I10" s="183" t="s">
        <v>18</v>
      </c>
      <c r="J10" s="183">
        <v>224</v>
      </c>
      <c r="K10" s="183">
        <v>224</v>
      </c>
      <c r="L10" s="191" t="s">
        <v>1298</v>
      </c>
      <c r="M10" s="201">
        <v>358</v>
      </c>
      <c r="N10" s="183">
        <v>358</v>
      </c>
      <c r="O10" s="193" t="s">
        <v>2535</v>
      </c>
      <c r="P10" s="183"/>
      <c r="Q10" s="183"/>
      <c r="R10" s="177" t="s">
        <v>3366</v>
      </c>
      <c r="S10" s="47">
        <v>322</v>
      </c>
      <c r="T10" s="47">
        <v>322</v>
      </c>
      <c r="U10" s="196" t="s">
        <v>3104</v>
      </c>
      <c r="V10" s="188">
        <v>373</v>
      </c>
      <c r="W10" s="188">
        <v>373</v>
      </c>
      <c r="X10" s="189" t="s">
        <v>3725</v>
      </c>
      <c r="Y10" s="56"/>
      <c r="Z10" s="56"/>
      <c r="AA10" s="131"/>
      <c r="AB10" s="183">
        <f t="shared" si="0"/>
        <v>1277</v>
      </c>
      <c r="AC10" s="183">
        <f t="shared" si="1"/>
        <v>1277</v>
      </c>
      <c r="AD10" s="190">
        <f t="shared" si="3"/>
        <v>1</v>
      </c>
      <c r="AE10" s="190">
        <f t="shared" si="2"/>
        <v>1</v>
      </c>
      <c r="AF10" s="203"/>
    </row>
    <row r="11" spans="1:32" s="200" customFormat="1" ht="15.75" hidden="1" customHeight="1" x14ac:dyDescent="0.25">
      <c r="A11" s="198">
        <v>8</v>
      </c>
      <c r="B11" s="183" t="s">
        <v>437</v>
      </c>
      <c r="C11" s="170" t="s">
        <v>1277</v>
      </c>
      <c r="D11" s="183" t="s">
        <v>8</v>
      </c>
      <c r="E11" s="180" t="s">
        <v>1299</v>
      </c>
      <c r="F11" s="170" t="s">
        <v>1300</v>
      </c>
      <c r="G11" s="183" t="s">
        <v>1285</v>
      </c>
      <c r="H11" s="184">
        <v>1</v>
      </c>
      <c r="I11" s="183" t="s">
        <v>18</v>
      </c>
      <c r="J11" s="183">
        <v>32</v>
      </c>
      <c r="K11" s="183">
        <v>32</v>
      </c>
      <c r="L11" s="191" t="s">
        <v>1301</v>
      </c>
      <c r="M11" s="192">
        <v>29</v>
      </c>
      <c r="N11" s="183">
        <v>29</v>
      </c>
      <c r="O11" s="193" t="s">
        <v>2536</v>
      </c>
      <c r="P11" s="183">
        <v>30</v>
      </c>
      <c r="Q11" s="183">
        <v>30</v>
      </c>
      <c r="R11" s="199" t="s">
        <v>1286</v>
      </c>
      <c r="S11" s="197">
        <v>28</v>
      </c>
      <c r="T11" s="197">
        <v>28</v>
      </c>
      <c r="U11" s="195" t="s">
        <v>3105</v>
      </c>
      <c r="V11" s="188">
        <v>7</v>
      </c>
      <c r="W11" s="188">
        <v>7</v>
      </c>
      <c r="X11" s="189" t="s">
        <v>473</v>
      </c>
      <c r="Y11" s="56"/>
      <c r="Z11" s="56"/>
      <c r="AA11" s="131"/>
      <c r="AB11" s="183">
        <f t="shared" si="0"/>
        <v>126</v>
      </c>
      <c r="AC11" s="183">
        <f t="shared" si="1"/>
        <v>126</v>
      </c>
      <c r="AD11" s="190">
        <f t="shared" si="3"/>
        <v>1</v>
      </c>
      <c r="AE11" s="190">
        <f t="shared" si="2"/>
        <v>1</v>
      </c>
      <c r="AF11" s="203"/>
    </row>
    <row r="12" spans="1:32" s="200" customFormat="1" ht="15.75" hidden="1" customHeight="1" x14ac:dyDescent="0.25">
      <c r="A12" s="198">
        <v>9</v>
      </c>
      <c r="B12" s="183" t="s">
        <v>437</v>
      </c>
      <c r="C12" s="170" t="s">
        <v>1277</v>
      </c>
      <c r="D12" s="183" t="s">
        <v>1287</v>
      </c>
      <c r="E12" s="180" t="s">
        <v>1302</v>
      </c>
      <c r="F12" s="170" t="s">
        <v>1303</v>
      </c>
      <c r="G12" s="183" t="s">
        <v>1285</v>
      </c>
      <c r="H12" s="184">
        <v>1</v>
      </c>
      <c r="I12" s="183" t="s">
        <v>18</v>
      </c>
      <c r="J12" s="183">
        <v>28</v>
      </c>
      <c r="K12" s="183">
        <v>28</v>
      </c>
      <c r="L12" s="191" t="s">
        <v>1304</v>
      </c>
      <c r="M12" s="192">
        <v>26</v>
      </c>
      <c r="N12" s="183">
        <v>26</v>
      </c>
      <c r="O12" s="193" t="s">
        <v>2536</v>
      </c>
      <c r="P12" s="183">
        <v>23</v>
      </c>
      <c r="Q12" s="183">
        <v>23</v>
      </c>
      <c r="R12" s="199" t="s">
        <v>1286</v>
      </c>
      <c r="S12" s="197">
        <v>19</v>
      </c>
      <c r="T12" s="197">
        <v>19</v>
      </c>
      <c r="U12" s="195" t="s">
        <v>3105</v>
      </c>
      <c r="V12" s="188">
        <v>12</v>
      </c>
      <c r="W12" s="188">
        <v>12</v>
      </c>
      <c r="X12" s="189" t="s">
        <v>473</v>
      </c>
      <c r="Y12" s="56"/>
      <c r="Z12" s="56"/>
      <c r="AA12" s="131"/>
      <c r="AB12" s="183">
        <f t="shared" si="0"/>
        <v>108</v>
      </c>
      <c r="AC12" s="183">
        <f t="shared" si="1"/>
        <v>108</v>
      </c>
      <c r="AD12" s="190">
        <f t="shared" si="3"/>
        <v>1</v>
      </c>
      <c r="AE12" s="190">
        <f t="shared" si="2"/>
        <v>1</v>
      </c>
      <c r="AF12" s="203"/>
    </row>
    <row r="13" spans="1:32" s="200" customFormat="1" ht="15.75" hidden="1" customHeight="1" x14ac:dyDescent="0.25">
      <c r="A13" s="198">
        <v>10</v>
      </c>
      <c r="B13" s="183" t="s">
        <v>437</v>
      </c>
      <c r="C13" s="170" t="s">
        <v>1277</v>
      </c>
      <c r="D13" s="183" t="s">
        <v>8</v>
      </c>
      <c r="E13" s="180" t="s">
        <v>1305</v>
      </c>
      <c r="F13" s="170" t="s">
        <v>1306</v>
      </c>
      <c r="G13" s="183" t="s">
        <v>1285</v>
      </c>
      <c r="H13" s="184">
        <v>1</v>
      </c>
      <c r="I13" s="183" t="s">
        <v>18</v>
      </c>
      <c r="J13" s="183">
        <v>0</v>
      </c>
      <c r="K13" s="185">
        <v>1</v>
      </c>
      <c r="L13" s="191"/>
      <c r="M13" s="202">
        <v>1</v>
      </c>
      <c r="N13" s="185">
        <v>1</v>
      </c>
      <c r="O13" s="193" t="s">
        <v>1309</v>
      </c>
      <c r="P13" s="183">
        <v>0</v>
      </c>
      <c r="Q13" s="185">
        <v>1</v>
      </c>
      <c r="R13" s="199" t="s">
        <v>3036</v>
      </c>
      <c r="S13" s="197">
        <v>1</v>
      </c>
      <c r="T13" s="197">
        <v>1</v>
      </c>
      <c r="U13" s="195" t="s">
        <v>3105</v>
      </c>
      <c r="V13" s="188">
        <v>6</v>
      </c>
      <c r="W13" s="188">
        <v>6</v>
      </c>
      <c r="X13" s="189" t="s">
        <v>3726</v>
      </c>
      <c r="Y13" s="56"/>
      <c r="Z13" s="56"/>
      <c r="AA13" s="131"/>
      <c r="AB13" s="183">
        <f t="shared" si="0"/>
        <v>8</v>
      </c>
      <c r="AC13" s="183">
        <f t="shared" si="1"/>
        <v>10</v>
      </c>
      <c r="AD13" s="190">
        <f t="shared" si="3"/>
        <v>0.8</v>
      </c>
      <c r="AE13" s="190">
        <f t="shared" si="2"/>
        <v>0.8</v>
      </c>
      <c r="AF13" s="203"/>
    </row>
    <row r="14" spans="1:32" s="200" customFormat="1" ht="15.75" hidden="1" customHeight="1" x14ac:dyDescent="0.25">
      <c r="A14" s="198">
        <v>11</v>
      </c>
      <c r="B14" s="183" t="s">
        <v>437</v>
      </c>
      <c r="C14" s="170" t="s">
        <v>1277</v>
      </c>
      <c r="D14" s="183" t="s">
        <v>8</v>
      </c>
      <c r="E14" s="180" t="s">
        <v>1307</v>
      </c>
      <c r="F14" s="170" t="s">
        <v>1308</v>
      </c>
      <c r="G14" s="183" t="s">
        <v>1285</v>
      </c>
      <c r="H14" s="184">
        <v>1</v>
      </c>
      <c r="I14" s="183" t="s">
        <v>18</v>
      </c>
      <c r="J14" s="183">
        <v>28</v>
      </c>
      <c r="K14" s="183">
        <v>28</v>
      </c>
      <c r="L14" s="191" t="s">
        <v>1309</v>
      </c>
      <c r="M14" s="192">
        <v>26</v>
      </c>
      <c r="N14" s="183">
        <v>26</v>
      </c>
      <c r="O14" s="193" t="s">
        <v>2536</v>
      </c>
      <c r="P14" s="183">
        <v>23</v>
      </c>
      <c r="Q14" s="183">
        <v>23</v>
      </c>
      <c r="R14" s="199" t="s">
        <v>1286</v>
      </c>
      <c r="S14" s="197">
        <v>19</v>
      </c>
      <c r="T14" s="197">
        <v>19</v>
      </c>
      <c r="U14" s="195" t="s">
        <v>3105</v>
      </c>
      <c r="V14" s="188">
        <v>57</v>
      </c>
      <c r="W14" s="188">
        <v>57</v>
      </c>
      <c r="X14" s="189" t="s">
        <v>473</v>
      </c>
      <c r="Y14" s="56"/>
      <c r="Z14" s="56"/>
      <c r="AA14" s="131"/>
      <c r="AB14" s="183">
        <f t="shared" si="0"/>
        <v>153</v>
      </c>
      <c r="AC14" s="183">
        <f t="shared" si="1"/>
        <v>153</v>
      </c>
      <c r="AD14" s="190">
        <f t="shared" si="3"/>
        <v>1</v>
      </c>
      <c r="AE14" s="190">
        <f t="shared" si="2"/>
        <v>1</v>
      </c>
      <c r="AF14" s="203"/>
    </row>
    <row r="15" spans="1:32" s="200" customFormat="1" ht="15.75" hidden="1" customHeight="1" x14ac:dyDescent="0.25">
      <c r="A15" s="198">
        <v>12</v>
      </c>
      <c r="B15" s="183" t="s">
        <v>437</v>
      </c>
      <c r="C15" s="170" t="s">
        <v>1310</v>
      </c>
      <c r="D15" s="183" t="s">
        <v>1311</v>
      </c>
      <c r="E15" s="180" t="s">
        <v>1312</v>
      </c>
      <c r="F15" s="170" t="s">
        <v>1313</v>
      </c>
      <c r="G15" s="183" t="s">
        <v>1314</v>
      </c>
      <c r="H15" s="184">
        <v>1</v>
      </c>
      <c r="I15" s="183" t="s">
        <v>18</v>
      </c>
      <c r="J15" s="185">
        <v>0</v>
      </c>
      <c r="K15" s="185">
        <v>0</v>
      </c>
      <c r="L15" s="186" t="s">
        <v>26</v>
      </c>
      <c r="M15" s="185">
        <v>0</v>
      </c>
      <c r="N15" s="185">
        <v>0</v>
      </c>
      <c r="O15" s="186" t="s">
        <v>26</v>
      </c>
      <c r="P15" s="185">
        <v>0</v>
      </c>
      <c r="Q15" s="185">
        <v>0</v>
      </c>
      <c r="R15" s="186" t="s">
        <v>26</v>
      </c>
      <c r="S15" s="187">
        <v>0</v>
      </c>
      <c r="T15" s="187">
        <v>0</v>
      </c>
      <c r="U15" s="186" t="s">
        <v>26</v>
      </c>
      <c r="V15" s="593" t="s">
        <v>1164</v>
      </c>
      <c r="W15" s="594"/>
      <c r="X15" s="595"/>
      <c r="Y15" s="56"/>
      <c r="Z15" s="56"/>
      <c r="AA15" s="131"/>
      <c r="AB15" s="183">
        <f>J15+M15+P15</f>
        <v>0</v>
      </c>
      <c r="AC15" s="183">
        <f>K15+N15+Q15</f>
        <v>0</v>
      </c>
      <c r="AD15" s="190" t="e">
        <f t="shared" si="3"/>
        <v>#DIV/0!</v>
      </c>
      <c r="AE15" s="190" t="e">
        <f t="shared" si="2"/>
        <v>#DIV/0!</v>
      </c>
      <c r="AF15" s="203"/>
    </row>
    <row r="16" spans="1:32" s="200" customFormat="1" ht="15.75" hidden="1" customHeight="1" x14ac:dyDescent="0.25">
      <c r="A16" s="198">
        <v>13</v>
      </c>
      <c r="B16" s="183" t="s">
        <v>437</v>
      </c>
      <c r="C16" s="170" t="s">
        <v>1310</v>
      </c>
      <c r="D16" s="183" t="s">
        <v>1282</v>
      </c>
      <c r="E16" s="180" t="s">
        <v>1315</v>
      </c>
      <c r="F16" s="170" t="s">
        <v>1316</v>
      </c>
      <c r="G16" s="183" t="s">
        <v>1295</v>
      </c>
      <c r="H16" s="184">
        <v>1</v>
      </c>
      <c r="I16" s="183" t="s">
        <v>18</v>
      </c>
      <c r="J16" s="185">
        <v>0</v>
      </c>
      <c r="K16" s="185">
        <v>0</v>
      </c>
      <c r="L16" s="186" t="s">
        <v>26</v>
      </c>
      <c r="M16" s="185">
        <v>0</v>
      </c>
      <c r="N16" s="185">
        <v>0</v>
      </c>
      <c r="O16" s="186" t="s">
        <v>26</v>
      </c>
      <c r="P16" s="183">
        <v>0</v>
      </c>
      <c r="Q16" s="183">
        <v>0</v>
      </c>
      <c r="R16" s="199" t="s">
        <v>3037</v>
      </c>
      <c r="S16" s="187">
        <v>0</v>
      </c>
      <c r="T16" s="187">
        <v>0</v>
      </c>
      <c r="U16" s="186" t="s">
        <v>26</v>
      </c>
      <c r="V16" s="593" t="s">
        <v>1164</v>
      </c>
      <c r="W16" s="594"/>
      <c r="X16" s="595"/>
      <c r="Y16" s="56"/>
      <c r="Z16" s="56"/>
      <c r="AA16" s="131"/>
      <c r="AB16" s="183">
        <f>J16+M16+P16</f>
        <v>0</v>
      </c>
      <c r="AC16" s="183">
        <f>K16+N16+Q16</f>
        <v>0</v>
      </c>
      <c r="AD16" s="190" t="e">
        <f t="shared" si="3"/>
        <v>#DIV/0!</v>
      </c>
      <c r="AE16" s="190" t="e">
        <f t="shared" si="2"/>
        <v>#DIV/0!</v>
      </c>
      <c r="AF16" s="203"/>
    </row>
    <row r="17" spans="1:32" s="200" customFormat="1" ht="15.75" hidden="1" customHeight="1" x14ac:dyDescent="0.25">
      <c r="A17" s="198">
        <v>14</v>
      </c>
      <c r="B17" s="183" t="s">
        <v>437</v>
      </c>
      <c r="C17" s="170" t="s">
        <v>1310</v>
      </c>
      <c r="D17" s="183" t="s">
        <v>1287</v>
      </c>
      <c r="E17" s="180" t="s">
        <v>1317</v>
      </c>
      <c r="F17" s="170" t="s">
        <v>1318</v>
      </c>
      <c r="G17" s="183" t="s">
        <v>1285</v>
      </c>
      <c r="H17" s="184">
        <v>1</v>
      </c>
      <c r="I17" s="183" t="s">
        <v>18</v>
      </c>
      <c r="J17" s="183">
        <v>1</v>
      </c>
      <c r="K17" s="183">
        <v>1</v>
      </c>
      <c r="L17" s="191" t="s">
        <v>457</v>
      </c>
      <c r="M17" s="183">
        <v>0</v>
      </c>
      <c r="N17" s="183">
        <v>0</v>
      </c>
      <c r="O17" s="193"/>
      <c r="P17" s="183">
        <v>1</v>
      </c>
      <c r="Q17" s="183">
        <v>1</v>
      </c>
      <c r="R17" s="199" t="s">
        <v>3036</v>
      </c>
      <c r="S17" s="47">
        <v>1</v>
      </c>
      <c r="T17" s="47">
        <v>1</v>
      </c>
      <c r="U17" s="196" t="s">
        <v>3110</v>
      </c>
      <c r="V17" s="188">
        <v>0</v>
      </c>
      <c r="W17" s="188">
        <v>0</v>
      </c>
      <c r="X17" s="189" t="s">
        <v>3463</v>
      </c>
      <c r="Y17" s="56"/>
      <c r="Z17" s="56"/>
      <c r="AA17" s="131"/>
      <c r="AB17" s="183">
        <f t="shared" ref="AB17:AC20" si="4">J17+M17+P17+S17+V17</f>
        <v>3</v>
      </c>
      <c r="AC17" s="183">
        <f t="shared" si="4"/>
        <v>3</v>
      </c>
      <c r="AD17" s="190">
        <f t="shared" si="3"/>
        <v>1</v>
      </c>
      <c r="AE17" s="190">
        <f t="shared" si="2"/>
        <v>1</v>
      </c>
      <c r="AF17" s="203"/>
    </row>
    <row r="18" spans="1:32" s="200" customFormat="1" ht="15.75" hidden="1" customHeight="1" x14ac:dyDescent="0.25">
      <c r="A18" s="198">
        <v>15</v>
      </c>
      <c r="B18" s="183" t="s">
        <v>437</v>
      </c>
      <c r="C18" s="170" t="s">
        <v>1310</v>
      </c>
      <c r="D18" s="183" t="s">
        <v>8</v>
      </c>
      <c r="E18" s="180" t="s">
        <v>1319</v>
      </c>
      <c r="F18" s="170" t="s">
        <v>1320</v>
      </c>
      <c r="G18" s="183" t="s">
        <v>1281</v>
      </c>
      <c r="H18" s="184">
        <v>1</v>
      </c>
      <c r="I18" s="183" t="s">
        <v>18</v>
      </c>
      <c r="J18" s="185">
        <v>0</v>
      </c>
      <c r="K18" s="185">
        <v>0</v>
      </c>
      <c r="L18" s="186" t="s">
        <v>26</v>
      </c>
      <c r="M18" s="185">
        <v>0</v>
      </c>
      <c r="N18" s="185">
        <v>0</v>
      </c>
      <c r="O18" s="186" t="s">
        <v>26</v>
      </c>
      <c r="P18" s="185">
        <v>0</v>
      </c>
      <c r="Q18" s="185">
        <v>0</v>
      </c>
      <c r="R18" s="186" t="s">
        <v>26</v>
      </c>
      <c r="S18" s="187">
        <v>0</v>
      </c>
      <c r="T18" s="187">
        <v>0</v>
      </c>
      <c r="U18" s="186" t="s">
        <v>26</v>
      </c>
      <c r="V18" s="188">
        <v>2</v>
      </c>
      <c r="W18" s="188">
        <v>2</v>
      </c>
      <c r="X18" s="189" t="s">
        <v>3727</v>
      </c>
      <c r="Y18" s="56"/>
      <c r="Z18" s="56"/>
      <c r="AA18" s="131"/>
      <c r="AB18" s="183">
        <f t="shared" si="4"/>
        <v>2</v>
      </c>
      <c r="AC18" s="183">
        <f t="shared" si="4"/>
        <v>2</v>
      </c>
      <c r="AD18" s="190">
        <f t="shared" si="3"/>
        <v>1</v>
      </c>
      <c r="AE18" s="190">
        <f t="shared" si="2"/>
        <v>1</v>
      </c>
      <c r="AF18" s="203"/>
    </row>
    <row r="19" spans="1:32" s="200" customFormat="1" ht="15.75" hidden="1" customHeight="1" x14ac:dyDescent="0.25">
      <c r="A19" s="198">
        <v>16</v>
      </c>
      <c r="B19" s="183" t="s">
        <v>437</v>
      </c>
      <c r="C19" s="170" t="s">
        <v>1310</v>
      </c>
      <c r="D19" s="183" t="s">
        <v>8</v>
      </c>
      <c r="E19" s="180" t="s">
        <v>1321</v>
      </c>
      <c r="F19" s="170" t="s">
        <v>1322</v>
      </c>
      <c r="G19" s="214" t="s">
        <v>1314</v>
      </c>
      <c r="H19" s="184">
        <v>1</v>
      </c>
      <c r="I19" s="183" t="s">
        <v>18</v>
      </c>
      <c r="J19" s="183">
        <v>1</v>
      </c>
      <c r="K19" s="185">
        <v>2</v>
      </c>
      <c r="L19" s="191" t="s">
        <v>457</v>
      </c>
      <c r="M19" s="192">
        <v>2</v>
      </c>
      <c r="N19" s="185">
        <v>2</v>
      </c>
      <c r="O19" s="193" t="s">
        <v>457</v>
      </c>
      <c r="P19" s="183">
        <v>2</v>
      </c>
      <c r="Q19" s="185">
        <v>2</v>
      </c>
      <c r="R19" s="199" t="s">
        <v>445</v>
      </c>
      <c r="S19" s="47">
        <v>1</v>
      </c>
      <c r="T19" s="47">
        <v>2</v>
      </c>
      <c r="U19" s="196" t="s">
        <v>3110</v>
      </c>
      <c r="V19" s="188">
        <v>1</v>
      </c>
      <c r="W19" s="188">
        <v>2</v>
      </c>
      <c r="X19" s="189" t="s">
        <v>3110</v>
      </c>
      <c r="Y19" s="56"/>
      <c r="Z19" s="56"/>
      <c r="AA19" s="131"/>
      <c r="AB19" s="183">
        <f t="shared" si="4"/>
        <v>7</v>
      </c>
      <c r="AC19" s="183">
        <f t="shared" si="4"/>
        <v>10</v>
      </c>
      <c r="AD19" s="190">
        <f t="shared" si="3"/>
        <v>0.7</v>
      </c>
      <c r="AE19" s="190">
        <f t="shared" si="2"/>
        <v>0.7</v>
      </c>
      <c r="AF19" s="203"/>
    </row>
    <row r="20" spans="1:32" s="200" customFormat="1" ht="15.75" hidden="1" customHeight="1" x14ac:dyDescent="0.25">
      <c r="A20" s="198">
        <v>17</v>
      </c>
      <c r="B20" s="183" t="s">
        <v>437</v>
      </c>
      <c r="C20" s="170" t="s">
        <v>1310</v>
      </c>
      <c r="D20" s="183" t="s">
        <v>8</v>
      </c>
      <c r="E20" s="180" t="s">
        <v>1323</v>
      </c>
      <c r="F20" s="170" t="s">
        <v>1324</v>
      </c>
      <c r="G20" s="214" t="s">
        <v>1285</v>
      </c>
      <c r="H20" s="184">
        <v>1</v>
      </c>
      <c r="I20" s="183" t="s">
        <v>18</v>
      </c>
      <c r="J20" s="183">
        <v>0</v>
      </c>
      <c r="K20" s="185">
        <v>16</v>
      </c>
      <c r="L20" s="191" t="s">
        <v>1325</v>
      </c>
      <c r="M20" s="202">
        <v>1</v>
      </c>
      <c r="N20" s="185">
        <v>16</v>
      </c>
      <c r="O20" s="193" t="s">
        <v>1325</v>
      </c>
      <c r="P20" s="183">
        <v>0</v>
      </c>
      <c r="Q20" s="185">
        <v>16</v>
      </c>
      <c r="R20" s="199" t="s">
        <v>3038</v>
      </c>
      <c r="S20" s="47">
        <v>16</v>
      </c>
      <c r="T20" s="47">
        <v>16</v>
      </c>
      <c r="U20" s="196" t="s">
        <v>445</v>
      </c>
      <c r="V20" s="188">
        <v>84</v>
      </c>
      <c r="W20" s="188">
        <v>16</v>
      </c>
      <c r="X20" s="189" t="s">
        <v>3727</v>
      </c>
      <c r="Y20" s="56"/>
      <c r="Z20" s="56"/>
      <c r="AA20" s="131"/>
      <c r="AB20" s="183">
        <f t="shared" si="4"/>
        <v>101</v>
      </c>
      <c r="AC20" s="183">
        <f t="shared" si="4"/>
        <v>80</v>
      </c>
      <c r="AD20" s="190">
        <f t="shared" si="3"/>
        <v>1.2625</v>
      </c>
      <c r="AE20" s="190">
        <f t="shared" si="2"/>
        <v>1.2625</v>
      </c>
      <c r="AF20" s="203"/>
    </row>
    <row r="21" spans="1:32" s="200" customFormat="1" ht="15.75" hidden="1" customHeight="1" x14ac:dyDescent="0.25">
      <c r="A21" s="198">
        <v>18</v>
      </c>
      <c r="B21" s="183" t="s">
        <v>437</v>
      </c>
      <c r="C21" s="170" t="s">
        <v>1310</v>
      </c>
      <c r="D21" s="183" t="s">
        <v>8</v>
      </c>
      <c r="E21" s="180" t="s">
        <v>1326</v>
      </c>
      <c r="F21" s="170" t="s">
        <v>1327</v>
      </c>
      <c r="G21" s="183" t="s">
        <v>1295</v>
      </c>
      <c r="H21" s="184">
        <v>1</v>
      </c>
      <c r="I21" s="183" t="s">
        <v>18</v>
      </c>
      <c r="J21" s="185">
        <v>0</v>
      </c>
      <c r="K21" s="185">
        <v>0</v>
      </c>
      <c r="L21" s="186" t="s">
        <v>26</v>
      </c>
      <c r="M21" s="183">
        <v>0</v>
      </c>
      <c r="N21" s="183">
        <v>0</v>
      </c>
      <c r="O21" s="193"/>
      <c r="P21" s="183"/>
      <c r="Q21" s="183"/>
      <c r="R21" s="199"/>
      <c r="S21" s="187">
        <v>0</v>
      </c>
      <c r="T21" s="187">
        <v>0</v>
      </c>
      <c r="U21" s="186" t="s">
        <v>26</v>
      </c>
      <c r="V21" s="593" t="s">
        <v>1164</v>
      </c>
      <c r="W21" s="594"/>
      <c r="X21" s="595"/>
      <c r="Y21" s="56"/>
      <c r="Z21" s="56"/>
      <c r="AA21" s="131"/>
      <c r="AB21" s="183">
        <f>J21+M21+P21</f>
        <v>0</v>
      </c>
      <c r="AC21" s="183">
        <f>K21+N21+Q21</f>
        <v>0</v>
      </c>
      <c r="AD21" s="190" t="e">
        <f t="shared" si="3"/>
        <v>#DIV/0!</v>
      </c>
      <c r="AE21" s="190" t="e">
        <f t="shared" si="2"/>
        <v>#DIV/0!</v>
      </c>
      <c r="AF21" s="203"/>
    </row>
    <row r="22" spans="1:32" s="200" customFormat="1" ht="15.75" hidden="1" customHeight="1" x14ac:dyDescent="0.25">
      <c r="A22" s="198">
        <v>19</v>
      </c>
      <c r="B22" s="183" t="s">
        <v>437</v>
      </c>
      <c r="C22" s="170" t="s">
        <v>1310</v>
      </c>
      <c r="D22" s="183" t="s">
        <v>8</v>
      </c>
      <c r="E22" s="180" t="s">
        <v>1328</v>
      </c>
      <c r="F22" s="170" t="s">
        <v>1329</v>
      </c>
      <c r="G22" s="183" t="s">
        <v>1285</v>
      </c>
      <c r="H22" s="184">
        <v>1</v>
      </c>
      <c r="I22" s="183" t="s">
        <v>18</v>
      </c>
      <c r="J22" s="183">
        <v>0</v>
      </c>
      <c r="K22" s="183">
        <v>0</v>
      </c>
      <c r="L22" s="191"/>
      <c r="M22" s="183">
        <v>0</v>
      </c>
      <c r="N22" s="183">
        <v>0</v>
      </c>
      <c r="O22" s="193"/>
      <c r="P22" s="183">
        <v>0</v>
      </c>
      <c r="Q22" s="183">
        <v>0</v>
      </c>
      <c r="R22" s="199"/>
      <c r="S22" s="47">
        <v>49</v>
      </c>
      <c r="T22" s="47">
        <v>49</v>
      </c>
      <c r="U22" s="204" t="s">
        <v>3111</v>
      </c>
      <c r="V22" s="188">
        <v>22</v>
      </c>
      <c r="W22" s="188">
        <v>22</v>
      </c>
      <c r="X22" s="189" t="s">
        <v>1309</v>
      </c>
      <c r="Y22" s="56"/>
      <c r="Z22" s="56"/>
      <c r="AA22" s="131"/>
      <c r="AB22" s="183">
        <f t="shared" ref="AB22:AC26" si="5">J22+M22+P22+S22+V22</f>
        <v>71</v>
      </c>
      <c r="AC22" s="183">
        <f t="shared" si="5"/>
        <v>71</v>
      </c>
      <c r="AD22" s="190">
        <f t="shared" si="3"/>
        <v>1</v>
      </c>
      <c r="AE22" s="190">
        <f t="shared" si="2"/>
        <v>1</v>
      </c>
      <c r="AF22" s="203"/>
    </row>
    <row r="23" spans="1:32" s="200" customFormat="1" ht="15.75" hidden="1" customHeight="1" x14ac:dyDescent="0.25">
      <c r="A23" s="198">
        <v>20</v>
      </c>
      <c r="B23" s="183" t="s">
        <v>437</v>
      </c>
      <c r="C23" s="170" t="s">
        <v>1310</v>
      </c>
      <c r="D23" s="183" t="s">
        <v>1287</v>
      </c>
      <c r="E23" s="180" t="s">
        <v>1330</v>
      </c>
      <c r="F23" s="170" t="s">
        <v>1331</v>
      </c>
      <c r="G23" s="183" t="s">
        <v>1285</v>
      </c>
      <c r="H23" s="184">
        <v>1</v>
      </c>
      <c r="I23" s="183" t="s">
        <v>18</v>
      </c>
      <c r="J23" s="192">
        <v>8</v>
      </c>
      <c r="K23" s="183">
        <v>8</v>
      </c>
      <c r="L23" s="191" t="s">
        <v>470</v>
      </c>
      <c r="M23" s="192">
        <v>9</v>
      </c>
      <c r="N23" s="183">
        <v>9</v>
      </c>
      <c r="O23" s="193" t="s">
        <v>2537</v>
      </c>
      <c r="P23" s="183">
        <v>10</v>
      </c>
      <c r="Q23" s="183">
        <v>10</v>
      </c>
      <c r="R23" s="199" t="s">
        <v>2537</v>
      </c>
      <c r="S23" s="47">
        <v>5</v>
      </c>
      <c r="T23" s="47">
        <v>5</v>
      </c>
      <c r="U23" s="196" t="s">
        <v>3042</v>
      </c>
      <c r="V23" s="188">
        <v>9</v>
      </c>
      <c r="W23" s="188">
        <v>9</v>
      </c>
      <c r="X23" s="189" t="s">
        <v>3727</v>
      </c>
      <c r="Y23" s="56"/>
      <c r="Z23" s="56"/>
      <c r="AA23" s="131"/>
      <c r="AB23" s="183">
        <f t="shared" si="5"/>
        <v>41</v>
      </c>
      <c r="AC23" s="183">
        <f t="shared" si="5"/>
        <v>41</v>
      </c>
      <c r="AD23" s="190">
        <f t="shared" si="3"/>
        <v>1</v>
      </c>
      <c r="AE23" s="190">
        <f t="shared" si="2"/>
        <v>1</v>
      </c>
      <c r="AF23" s="203"/>
    </row>
    <row r="24" spans="1:32" s="200" customFormat="1" ht="15.75" hidden="1" customHeight="1" x14ac:dyDescent="0.25">
      <c r="A24" s="198">
        <v>21</v>
      </c>
      <c r="B24" s="183" t="s">
        <v>437</v>
      </c>
      <c r="C24" s="170" t="s">
        <v>1310</v>
      </c>
      <c r="D24" s="183" t="s">
        <v>8</v>
      </c>
      <c r="E24" s="180" t="s">
        <v>1332</v>
      </c>
      <c r="F24" s="170" t="s">
        <v>1306</v>
      </c>
      <c r="G24" s="183" t="s">
        <v>1285</v>
      </c>
      <c r="H24" s="184">
        <v>1</v>
      </c>
      <c r="I24" s="183" t="s">
        <v>18</v>
      </c>
      <c r="J24" s="183">
        <v>7</v>
      </c>
      <c r="K24" s="183">
        <v>7</v>
      </c>
      <c r="L24" s="191" t="s">
        <v>470</v>
      </c>
      <c r="M24" s="183">
        <v>8</v>
      </c>
      <c r="N24" s="183">
        <v>8</v>
      </c>
      <c r="O24" s="193" t="s">
        <v>2537</v>
      </c>
      <c r="P24" s="183">
        <v>9</v>
      </c>
      <c r="Q24" s="183">
        <v>9</v>
      </c>
      <c r="R24" s="199" t="s">
        <v>2537</v>
      </c>
      <c r="S24" s="47">
        <v>4</v>
      </c>
      <c r="T24" s="47">
        <v>4</v>
      </c>
      <c r="U24" s="196" t="s">
        <v>3042</v>
      </c>
      <c r="V24" s="188">
        <v>8</v>
      </c>
      <c r="W24" s="188">
        <v>8</v>
      </c>
      <c r="X24" s="189" t="s">
        <v>3727</v>
      </c>
      <c r="Y24" s="56"/>
      <c r="Z24" s="56"/>
      <c r="AA24" s="131"/>
      <c r="AB24" s="183">
        <f t="shared" si="5"/>
        <v>36</v>
      </c>
      <c r="AC24" s="183">
        <f t="shared" si="5"/>
        <v>36</v>
      </c>
      <c r="AD24" s="190">
        <f t="shared" si="3"/>
        <v>1</v>
      </c>
      <c r="AE24" s="190">
        <f t="shared" si="2"/>
        <v>1</v>
      </c>
      <c r="AF24" s="203"/>
    </row>
    <row r="25" spans="1:32" s="200" customFormat="1" ht="15.75" hidden="1" customHeight="1" x14ac:dyDescent="0.25">
      <c r="A25" s="198">
        <v>22</v>
      </c>
      <c r="B25" s="183" t="s">
        <v>437</v>
      </c>
      <c r="C25" s="170" t="s">
        <v>1310</v>
      </c>
      <c r="D25" s="183" t="s">
        <v>8</v>
      </c>
      <c r="E25" s="180" t="s">
        <v>1333</v>
      </c>
      <c r="F25" s="170" t="s">
        <v>1334</v>
      </c>
      <c r="G25" s="183" t="s">
        <v>1285</v>
      </c>
      <c r="H25" s="184">
        <v>1</v>
      </c>
      <c r="I25" s="183" t="s">
        <v>18</v>
      </c>
      <c r="J25" s="183">
        <v>1</v>
      </c>
      <c r="K25" s="183">
        <v>1</v>
      </c>
      <c r="L25" s="191" t="s">
        <v>470</v>
      </c>
      <c r="M25" s="183">
        <v>1</v>
      </c>
      <c r="N25" s="183">
        <v>1</v>
      </c>
      <c r="O25" s="193" t="s">
        <v>2537</v>
      </c>
      <c r="P25" s="183">
        <v>1</v>
      </c>
      <c r="Q25" s="183">
        <v>1</v>
      </c>
      <c r="R25" s="199" t="s">
        <v>2537</v>
      </c>
      <c r="S25" s="47">
        <v>1</v>
      </c>
      <c r="T25" s="47">
        <v>1</v>
      </c>
      <c r="U25" s="196" t="s">
        <v>3042</v>
      </c>
      <c r="V25" s="188">
        <v>1</v>
      </c>
      <c r="W25" s="188">
        <v>1</v>
      </c>
      <c r="X25" s="189" t="s">
        <v>3727</v>
      </c>
      <c r="Y25" s="56"/>
      <c r="Z25" s="56"/>
      <c r="AA25" s="131"/>
      <c r="AB25" s="183">
        <f t="shared" si="5"/>
        <v>5</v>
      </c>
      <c r="AC25" s="183">
        <f t="shared" si="5"/>
        <v>5</v>
      </c>
      <c r="AD25" s="190">
        <f t="shared" si="3"/>
        <v>1</v>
      </c>
      <c r="AE25" s="190">
        <f t="shared" si="2"/>
        <v>1</v>
      </c>
      <c r="AF25" s="203"/>
    </row>
    <row r="26" spans="1:32" s="200" customFormat="1" ht="15.75" hidden="1" customHeight="1" x14ac:dyDescent="0.25">
      <c r="A26" s="198">
        <v>23</v>
      </c>
      <c r="B26" s="183" t="s">
        <v>437</v>
      </c>
      <c r="C26" s="170" t="s">
        <v>1310</v>
      </c>
      <c r="D26" s="183" t="s">
        <v>1287</v>
      </c>
      <c r="E26" s="180" t="s">
        <v>1335</v>
      </c>
      <c r="F26" s="170" t="s">
        <v>1336</v>
      </c>
      <c r="G26" s="183" t="s">
        <v>1285</v>
      </c>
      <c r="H26" s="184">
        <v>1</v>
      </c>
      <c r="I26" s="183" t="s">
        <v>18</v>
      </c>
      <c r="J26" s="192">
        <v>3</v>
      </c>
      <c r="K26" s="185">
        <v>4</v>
      </c>
      <c r="L26" s="191"/>
      <c r="M26" s="201">
        <v>7</v>
      </c>
      <c r="N26" s="185">
        <v>4</v>
      </c>
      <c r="O26" s="193"/>
      <c r="P26" s="183">
        <v>12</v>
      </c>
      <c r="Q26" s="185">
        <v>4</v>
      </c>
      <c r="R26" s="199" t="s">
        <v>3036</v>
      </c>
      <c r="S26" s="47">
        <v>3</v>
      </c>
      <c r="T26" s="47">
        <v>4</v>
      </c>
      <c r="U26" s="196" t="s">
        <v>3112</v>
      </c>
      <c r="V26" s="188">
        <v>8</v>
      </c>
      <c r="W26" s="188">
        <v>4</v>
      </c>
      <c r="X26" s="189" t="s">
        <v>3716</v>
      </c>
      <c r="Y26" s="56"/>
      <c r="Z26" s="56"/>
      <c r="AA26" s="131"/>
      <c r="AB26" s="183">
        <f t="shared" si="5"/>
        <v>33</v>
      </c>
      <c r="AC26" s="183">
        <f t="shared" si="5"/>
        <v>20</v>
      </c>
      <c r="AD26" s="205">
        <f t="shared" si="3"/>
        <v>1.65</v>
      </c>
      <c r="AE26" s="205">
        <f t="shared" si="2"/>
        <v>1.65</v>
      </c>
      <c r="AF26" s="203"/>
    </row>
    <row r="27" spans="1:32" s="200" customFormat="1" ht="15.75" hidden="1" customHeight="1" x14ac:dyDescent="0.25">
      <c r="A27" s="198">
        <v>24</v>
      </c>
      <c r="B27" s="183" t="s">
        <v>437</v>
      </c>
      <c r="C27" s="170" t="s">
        <v>1310</v>
      </c>
      <c r="D27" s="183" t="s">
        <v>8</v>
      </c>
      <c r="E27" s="180" t="s">
        <v>1337</v>
      </c>
      <c r="F27" s="170" t="s">
        <v>1338</v>
      </c>
      <c r="G27" s="183" t="s">
        <v>1314</v>
      </c>
      <c r="H27" s="184">
        <v>1</v>
      </c>
      <c r="I27" s="183" t="s">
        <v>18</v>
      </c>
      <c r="J27" s="185">
        <v>0</v>
      </c>
      <c r="K27" s="185">
        <v>0</v>
      </c>
      <c r="L27" s="186" t="s">
        <v>26</v>
      </c>
      <c r="M27" s="185">
        <v>0</v>
      </c>
      <c r="N27" s="185">
        <v>0</v>
      </c>
      <c r="O27" s="186" t="s">
        <v>26</v>
      </c>
      <c r="P27" s="185">
        <v>0</v>
      </c>
      <c r="Q27" s="185">
        <v>0</v>
      </c>
      <c r="R27" s="186" t="s">
        <v>26</v>
      </c>
      <c r="S27" s="187">
        <v>0</v>
      </c>
      <c r="T27" s="187">
        <v>0</v>
      </c>
      <c r="U27" s="186" t="s">
        <v>26</v>
      </c>
      <c r="V27" s="593" t="s">
        <v>1164</v>
      </c>
      <c r="W27" s="594"/>
      <c r="X27" s="595"/>
      <c r="Y27" s="56"/>
      <c r="Z27" s="56"/>
      <c r="AA27" s="131"/>
      <c r="AB27" s="183">
        <f>J27+M27+P27</f>
        <v>0</v>
      </c>
      <c r="AC27" s="183">
        <f>K27+N27+Q27</f>
        <v>0</v>
      </c>
      <c r="AD27" s="190" t="e">
        <f t="shared" si="3"/>
        <v>#DIV/0!</v>
      </c>
      <c r="AE27" s="190" t="e">
        <f t="shared" si="2"/>
        <v>#DIV/0!</v>
      </c>
      <c r="AF27" s="203"/>
    </row>
    <row r="28" spans="1:32" s="200" customFormat="1" ht="15.75" hidden="1" customHeight="1" x14ac:dyDescent="0.25">
      <c r="A28" s="198">
        <v>25</v>
      </c>
      <c r="B28" s="183" t="s">
        <v>437</v>
      </c>
      <c r="C28" s="170" t="s">
        <v>1310</v>
      </c>
      <c r="D28" s="183" t="s">
        <v>8</v>
      </c>
      <c r="E28" s="180" t="s">
        <v>1339</v>
      </c>
      <c r="F28" s="170" t="s">
        <v>1340</v>
      </c>
      <c r="G28" s="183" t="s">
        <v>1285</v>
      </c>
      <c r="H28" s="184">
        <v>1</v>
      </c>
      <c r="I28" s="183" t="s">
        <v>18</v>
      </c>
      <c r="J28" s="192">
        <v>3</v>
      </c>
      <c r="K28" s="185">
        <v>4</v>
      </c>
      <c r="L28" s="191" t="s">
        <v>448</v>
      </c>
      <c r="M28" s="201">
        <v>7</v>
      </c>
      <c r="N28" s="185">
        <v>4</v>
      </c>
      <c r="O28" s="193" t="s">
        <v>2538</v>
      </c>
      <c r="P28" s="183">
        <v>12</v>
      </c>
      <c r="Q28" s="185">
        <v>4</v>
      </c>
      <c r="R28" s="199"/>
      <c r="S28" s="47">
        <v>3</v>
      </c>
      <c r="T28" s="47">
        <v>4</v>
      </c>
      <c r="U28" s="196" t="s">
        <v>3112</v>
      </c>
      <c r="V28" s="188">
        <v>8</v>
      </c>
      <c r="W28" s="188">
        <v>4</v>
      </c>
      <c r="X28" s="189" t="s">
        <v>3716</v>
      </c>
      <c r="Y28" s="56"/>
      <c r="Z28" s="56"/>
      <c r="AA28" s="131"/>
      <c r="AB28" s="183">
        <f t="shared" ref="AB28:AC34" si="6">J28+M28+P28+S28+V28</f>
        <v>33</v>
      </c>
      <c r="AC28" s="183">
        <f t="shared" si="6"/>
        <v>20</v>
      </c>
      <c r="AD28" s="205">
        <f t="shared" si="3"/>
        <v>1.65</v>
      </c>
      <c r="AE28" s="205">
        <f t="shared" si="2"/>
        <v>1.65</v>
      </c>
      <c r="AF28" s="203"/>
    </row>
    <row r="29" spans="1:32" s="200" customFormat="1" ht="15.75" hidden="1" customHeight="1" x14ac:dyDescent="0.25">
      <c r="A29" s="198">
        <v>26</v>
      </c>
      <c r="B29" s="183" t="s">
        <v>437</v>
      </c>
      <c r="C29" s="170" t="s">
        <v>1310</v>
      </c>
      <c r="D29" s="183" t="s">
        <v>8</v>
      </c>
      <c r="E29" s="180" t="s">
        <v>1341</v>
      </c>
      <c r="F29" s="170" t="s">
        <v>1342</v>
      </c>
      <c r="G29" s="183" t="s">
        <v>1285</v>
      </c>
      <c r="H29" s="184">
        <v>1</v>
      </c>
      <c r="I29" s="183" t="s">
        <v>18</v>
      </c>
      <c r="J29" s="192">
        <v>238</v>
      </c>
      <c r="K29" s="183">
        <v>238</v>
      </c>
      <c r="L29" s="191" t="s">
        <v>1343</v>
      </c>
      <c r="M29" s="192">
        <v>443</v>
      </c>
      <c r="N29" s="183">
        <v>443</v>
      </c>
      <c r="O29" s="193" t="s">
        <v>2539</v>
      </c>
      <c r="P29" s="183">
        <v>247</v>
      </c>
      <c r="Q29" s="183">
        <v>247</v>
      </c>
      <c r="R29" s="199" t="s">
        <v>3039</v>
      </c>
      <c r="S29" s="47">
        <v>111</v>
      </c>
      <c r="T29" s="47">
        <v>111</v>
      </c>
      <c r="U29" s="196" t="s">
        <v>3113</v>
      </c>
      <c r="V29" s="188">
        <v>315</v>
      </c>
      <c r="W29" s="188">
        <v>315</v>
      </c>
      <c r="X29" s="189" t="s">
        <v>3113</v>
      </c>
      <c r="Y29" s="56"/>
      <c r="Z29" s="56"/>
      <c r="AA29" s="131"/>
      <c r="AB29" s="183">
        <f t="shared" si="6"/>
        <v>1354</v>
      </c>
      <c r="AC29" s="183">
        <f t="shared" si="6"/>
        <v>1354</v>
      </c>
      <c r="AD29" s="190">
        <f t="shared" si="3"/>
        <v>1</v>
      </c>
      <c r="AE29" s="190">
        <f t="shared" si="2"/>
        <v>1</v>
      </c>
      <c r="AF29" s="203"/>
    </row>
    <row r="30" spans="1:32" s="200" customFormat="1" ht="15.75" hidden="1" customHeight="1" x14ac:dyDescent="0.25">
      <c r="A30" s="198">
        <v>27</v>
      </c>
      <c r="B30" s="183" t="s">
        <v>437</v>
      </c>
      <c r="C30" s="170" t="s">
        <v>1310</v>
      </c>
      <c r="D30" s="183" t="s">
        <v>8</v>
      </c>
      <c r="E30" s="180" t="s">
        <v>1344</v>
      </c>
      <c r="F30" s="170" t="s">
        <v>1313</v>
      </c>
      <c r="G30" s="183" t="s">
        <v>1285</v>
      </c>
      <c r="H30" s="184">
        <v>1</v>
      </c>
      <c r="I30" s="183" t="s">
        <v>18</v>
      </c>
      <c r="J30" s="183">
        <v>140</v>
      </c>
      <c r="K30" s="183">
        <v>140</v>
      </c>
      <c r="L30" s="191" t="s">
        <v>1345</v>
      </c>
      <c r="M30" s="183">
        <v>81</v>
      </c>
      <c r="N30" s="183">
        <v>81</v>
      </c>
      <c r="O30" s="193" t="s">
        <v>2540</v>
      </c>
      <c r="P30" s="183">
        <v>80</v>
      </c>
      <c r="Q30" s="183">
        <v>80</v>
      </c>
      <c r="R30" s="199" t="s">
        <v>3037</v>
      </c>
      <c r="S30" s="47">
        <v>52</v>
      </c>
      <c r="T30" s="47">
        <v>52</v>
      </c>
      <c r="U30" s="196" t="s">
        <v>3113</v>
      </c>
      <c r="V30" s="188">
        <v>55</v>
      </c>
      <c r="W30" s="188">
        <v>55</v>
      </c>
      <c r="X30" s="189" t="s">
        <v>3113</v>
      </c>
      <c r="Y30" s="56"/>
      <c r="Z30" s="56"/>
      <c r="AA30" s="131"/>
      <c r="AB30" s="183">
        <f t="shared" si="6"/>
        <v>408</v>
      </c>
      <c r="AC30" s="183">
        <f t="shared" si="6"/>
        <v>408</v>
      </c>
      <c r="AD30" s="190">
        <f t="shared" si="3"/>
        <v>1</v>
      </c>
      <c r="AE30" s="190">
        <f t="shared" si="2"/>
        <v>1</v>
      </c>
      <c r="AF30" s="203"/>
    </row>
    <row r="31" spans="1:32" s="200" customFormat="1" ht="15.75" hidden="1" customHeight="1" x14ac:dyDescent="0.25">
      <c r="A31" s="198">
        <v>28</v>
      </c>
      <c r="B31" s="183" t="s">
        <v>437</v>
      </c>
      <c r="C31" s="170" t="s">
        <v>1346</v>
      </c>
      <c r="D31" s="183" t="s">
        <v>1311</v>
      </c>
      <c r="E31" s="170" t="s">
        <v>1347</v>
      </c>
      <c r="F31" s="170" t="s">
        <v>1348</v>
      </c>
      <c r="G31" s="183" t="s">
        <v>1314</v>
      </c>
      <c r="H31" s="184">
        <v>1</v>
      </c>
      <c r="I31" s="183" t="s">
        <v>18</v>
      </c>
      <c r="J31" s="183">
        <v>0</v>
      </c>
      <c r="K31" s="183">
        <v>0</v>
      </c>
      <c r="L31" s="191"/>
      <c r="M31" s="183">
        <v>0</v>
      </c>
      <c r="N31" s="183">
        <v>0</v>
      </c>
      <c r="O31" s="193"/>
      <c r="P31" s="183">
        <v>0</v>
      </c>
      <c r="Q31" s="183">
        <v>0</v>
      </c>
      <c r="R31" s="199"/>
      <c r="S31" s="187">
        <v>0</v>
      </c>
      <c r="T31" s="187">
        <v>0</v>
      </c>
      <c r="U31" s="186" t="s">
        <v>26</v>
      </c>
      <c r="V31" s="188">
        <v>1</v>
      </c>
      <c r="W31" s="188">
        <v>0</v>
      </c>
      <c r="X31" s="189" t="s">
        <v>3727</v>
      </c>
      <c r="Y31" s="56"/>
      <c r="Z31" s="56"/>
      <c r="AA31" s="131"/>
      <c r="AB31" s="183">
        <f t="shared" si="6"/>
        <v>1</v>
      </c>
      <c r="AC31" s="183">
        <f t="shared" si="6"/>
        <v>0</v>
      </c>
      <c r="AD31" s="190" t="e">
        <f t="shared" si="3"/>
        <v>#DIV/0!</v>
      </c>
      <c r="AE31" s="190" t="e">
        <f t="shared" si="2"/>
        <v>#DIV/0!</v>
      </c>
      <c r="AF31" s="203"/>
    </row>
    <row r="32" spans="1:32" s="200" customFormat="1" ht="15.75" hidden="1" customHeight="1" x14ac:dyDescent="0.25">
      <c r="A32" s="198">
        <v>29</v>
      </c>
      <c r="B32" s="183" t="s">
        <v>437</v>
      </c>
      <c r="C32" s="170" t="s">
        <v>1346</v>
      </c>
      <c r="D32" s="183" t="s">
        <v>1282</v>
      </c>
      <c r="E32" s="170" t="s">
        <v>1349</v>
      </c>
      <c r="F32" s="170" t="s">
        <v>1350</v>
      </c>
      <c r="G32" s="183" t="s">
        <v>1295</v>
      </c>
      <c r="H32" s="184">
        <v>1</v>
      </c>
      <c r="I32" s="183" t="s">
        <v>18</v>
      </c>
      <c r="J32" s="183">
        <v>0</v>
      </c>
      <c r="K32" s="185">
        <v>2500</v>
      </c>
      <c r="L32" s="191"/>
      <c r="M32" s="183">
        <v>0</v>
      </c>
      <c r="N32" s="183">
        <v>0</v>
      </c>
      <c r="O32" s="193"/>
      <c r="P32" s="183">
        <v>0</v>
      </c>
      <c r="Q32" s="183">
        <v>0</v>
      </c>
      <c r="R32" s="199"/>
      <c r="S32" s="187">
        <v>0</v>
      </c>
      <c r="T32" s="187">
        <v>0</v>
      </c>
      <c r="U32" s="186" t="s">
        <v>26</v>
      </c>
      <c r="V32" s="188">
        <v>7747</v>
      </c>
      <c r="W32" s="188">
        <v>7747</v>
      </c>
      <c r="X32" s="189" t="s">
        <v>3728</v>
      </c>
      <c r="Y32" s="56"/>
      <c r="Z32" s="56"/>
      <c r="AA32" s="131"/>
      <c r="AB32" s="183">
        <f t="shared" si="6"/>
        <v>7747</v>
      </c>
      <c r="AC32" s="183">
        <f t="shared" si="6"/>
        <v>10247</v>
      </c>
      <c r="AD32" s="190">
        <f t="shared" si="3"/>
        <v>0.75602615399629158</v>
      </c>
      <c r="AE32" s="190">
        <f t="shared" si="2"/>
        <v>0.75602615399629158</v>
      </c>
      <c r="AF32" s="203"/>
    </row>
    <row r="33" spans="1:32" s="200" customFormat="1" ht="15.75" hidden="1" customHeight="1" x14ac:dyDescent="0.25">
      <c r="A33" s="198">
        <v>30</v>
      </c>
      <c r="B33" s="183" t="s">
        <v>437</v>
      </c>
      <c r="C33" s="170" t="s">
        <v>1346</v>
      </c>
      <c r="D33" s="183" t="s">
        <v>1287</v>
      </c>
      <c r="E33" s="180" t="s">
        <v>1351</v>
      </c>
      <c r="F33" s="170" t="s">
        <v>1352</v>
      </c>
      <c r="G33" s="183" t="s">
        <v>1285</v>
      </c>
      <c r="H33" s="184">
        <v>1</v>
      </c>
      <c r="I33" s="183" t="s">
        <v>18</v>
      </c>
      <c r="J33" s="183">
        <v>4</v>
      </c>
      <c r="K33" s="185">
        <v>8</v>
      </c>
      <c r="L33" s="191" t="s">
        <v>465</v>
      </c>
      <c r="M33" s="183">
        <v>4</v>
      </c>
      <c r="N33" s="185">
        <v>8</v>
      </c>
      <c r="O33" s="193" t="s">
        <v>2541</v>
      </c>
      <c r="P33" s="183">
        <v>5</v>
      </c>
      <c r="Q33" s="185">
        <v>8</v>
      </c>
      <c r="R33" s="199" t="s">
        <v>465</v>
      </c>
      <c r="S33" s="47">
        <v>4</v>
      </c>
      <c r="T33" s="47">
        <v>8</v>
      </c>
      <c r="U33" s="196" t="s">
        <v>465</v>
      </c>
      <c r="V33" s="188">
        <v>17</v>
      </c>
      <c r="W33" s="188">
        <v>8</v>
      </c>
      <c r="X33" s="189" t="s">
        <v>3727</v>
      </c>
      <c r="Y33" s="56"/>
      <c r="Z33" s="56"/>
      <c r="AA33" s="131"/>
      <c r="AB33" s="183">
        <f t="shared" si="6"/>
        <v>34</v>
      </c>
      <c r="AC33" s="183">
        <f t="shared" si="6"/>
        <v>40</v>
      </c>
      <c r="AD33" s="190">
        <f t="shared" si="3"/>
        <v>0.85</v>
      </c>
      <c r="AE33" s="190">
        <f t="shared" si="2"/>
        <v>0.85</v>
      </c>
      <c r="AF33" s="203"/>
    </row>
    <row r="34" spans="1:32" s="200" customFormat="1" ht="15.75" hidden="1" customHeight="1" x14ac:dyDescent="0.25">
      <c r="A34" s="198">
        <v>31</v>
      </c>
      <c r="B34" s="183" t="s">
        <v>437</v>
      </c>
      <c r="C34" s="170" t="s">
        <v>1346</v>
      </c>
      <c r="D34" s="183" t="s">
        <v>8</v>
      </c>
      <c r="E34" s="180" t="s">
        <v>1353</v>
      </c>
      <c r="F34" s="170" t="s">
        <v>1354</v>
      </c>
      <c r="G34" s="183" t="s">
        <v>1285</v>
      </c>
      <c r="H34" s="184">
        <v>1</v>
      </c>
      <c r="I34" s="183" t="s">
        <v>18</v>
      </c>
      <c r="J34" s="183">
        <v>4</v>
      </c>
      <c r="K34" s="183">
        <v>4</v>
      </c>
      <c r="L34" s="191" t="s">
        <v>1355</v>
      </c>
      <c r="M34" s="183">
        <v>4</v>
      </c>
      <c r="N34" s="183">
        <v>4</v>
      </c>
      <c r="O34" s="193" t="s">
        <v>2542</v>
      </c>
      <c r="P34" s="183">
        <v>5</v>
      </c>
      <c r="Q34" s="183">
        <v>5</v>
      </c>
      <c r="R34" s="199" t="s">
        <v>3040</v>
      </c>
      <c r="S34" s="47">
        <v>4</v>
      </c>
      <c r="T34" s="47">
        <v>4</v>
      </c>
      <c r="U34" s="196" t="s">
        <v>465</v>
      </c>
      <c r="V34" s="188">
        <v>5003</v>
      </c>
      <c r="W34" s="188">
        <v>5003</v>
      </c>
      <c r="X34" s="189" t="s">
        <v>3727</v>
      </c>
      <c r="Y34" s="56"/>
      <c r="Z34" s="56"/>
      <c r="AA34" s="131"/>
      <c r="AB34" s="183">
        <f t="shared" si="6"/>
        <v>5020</v>
      </c>
      <c r="AC34" s="183">
        <f t="shared" si="6"/>
        <v>5020</v>
      </c>
      <c r="AD34" s="190">
        <f t="shared" si="3"/>
        <v>1</v>
      </c>
      <c r="AE34" s="190">
        <f t="shared" si="2"/>
        <v>1</v>
      </c>
      <c r="AF34" s="203"/>
    </row>
    <row r="35" spans="1:32" s="200" customFormat="1" ht="15.75" hidden="1" customHeight="1" x14ac:dyDescent="0.25">
      <c r="A35" s="198">
        <v>32</v>
      </c>
      <c r="B35" s="183" t="s">
        <v>437</v>
      </c>
      <c r="C35" s="170" t="s">
        <v>1346</v>
      </c>
      <c r="D35" s="183" t="s">
        <v>8</v>
      </c>
      <c r="E35" s="170" t="s">
        <v>1356</v>
      </c>
      <c r="F35" s="170" t="s">
        <v>1357</v>
      </c>
      <c r="G35" s="183" t="s">
        <v>1281</v>
      </c>
      <c r="H35" s="184">
        <v>1</v>
      </c>
      <c r="I35" s="183" t="s">
        <v>18</v>
      </c>
      <c r="J35" s="185">
        <v>0</v>
      </c>
      <c r="K35" s="185">
        <v>0</v>
      </c>
      <c r="L35" s="186" t="s">
        <v>26</v>
      </c>
      <c r="M35" s="185">
        <v>0</v>
      </c>
      <c r="N35" s="185">
        <v>0</v>
      </c>
      <c r="O35" s="186" t="s">
        <v>26</v>
      </c>
      <c r="P35" s="185">
        <v>0</v>
      </c>
      <c r="Q35" s="185">
        <v>0</v>
      </c>
      <c r="R35" s="186" t="s">
        <v>26</v>
      </c>
      <c r="S35" s="187">
        <v>0</v>
      </c>
      <c r="T35" s="187">
        <v>0</v>
      </c>
      <c r="U35" s="186" t="s">
        <v>26</v>
      </c>
      <c r="V35" s="593" t="s">
        <v>1164</v>
      </c>
      <c r="W35" s="594"/>
      <c r="X35" s="595"/>
      <c r="Y35" s="56"/>
      <c r="Z35" s="56"/>
      <c r="AA35" s="131"/>
      <c r="AB35" s="183">
        <f>J35+M35+P35</f>
        <v>0</v>
      </c>
      <c r="AC35" s="183">
        <f>K35+N35+Q35</f>
        <v>0</v>
      </c>
      <c r="AD35" s="190" t="e">
        <f t="shared" si="3"/>
        <v>#DIV/0!</v>
      </c>
      <c r="AE35" s="190" t="e">
        <f t="shared" si="2"/>
        <v>#DIV/0!</v>
      </c>
      <c r="AF35" s="203"/>
    </row>
    <row r="36" spans="1:32" s="200" customFormat="1" ht="15.75" hidden="1" customHeight="1" x14ac:dyDescent="0.25">
      <c r="A36" s="198">
        <v>33</v>
      </c>
      <c r="B36" s="183" t="s">
        <v>437</v>
      </c>
      <c r="C36" s="170" t="s">
        <v>1346</v>
      </c>
      <c r="D36" s="183" t="s">
        <v>1287</v>
      </c>
      <c r="E36" s="170" t="s">
        <v>1358</v>
      </c>
      <c r="F36" s="170" t="s">
        <v>1359</v>
      </c>
      <c r="G36" s="183" t="s">
        <v>1285</v>
      </c>
      <c r="H36" s="184">
        <v>1</v>
      </c>
      <c r="I36" s="183" t="s">
        <v>18</v>
      </c>
      <c r="J36" s="185">
        <v>0</v>
      </c>
      <c r="K36" s="185">
        <v>0</v>
      </c>
      <c r="L36" s="186" t="s">
        <v>26</v>
      </c>
      <c r="M36" s="185">
        <v>0</v>
      </c>
      <c r="N36" s="185">
        <v>0</v>
      </c>
      <c r="O36" s="186" t="s">
        <v>26</v>
      </c>
      <c r="P36" s="183">
        <v>0</v>
      </c>
      <c r="Q36" s="183">
        <v>0</v>
      </c>
      <c r="R36" s="199"/>
      <c r="S36" s="47">
        <v>1</v>
      </c>
      <c r="T36" s="47">
        <v>1</v>
      </c>
      <c r="U36" s="195" t="s">
        <v>471</v>
      </c>
      <c r="V36" s="593" t="s">
        <v>1164</v>
      </c>
      <c r="W36" s="594"/>
      <c r="X36" s="595"/>
      <c r="Y36" s="56"/>
      <c r="Z36" s="56"/>
      <c r="AA36" s="131"/>
      <c r="AB36" s="183">
        <f>J36+M36+P36+S36</f>
        <v>1</v>
      </c>
      <c r="AC36" s="183">
        <f>K36+N36+Q36+T36+W36</f>
        <v>1</v>
      </c>
      <c r="AD36" s="190">
        <f t="shared" si="3"/>
        <v>1</v>
      </c>
      <c r="AE36" s="190">
        <f t="shared" si="2"/>
        <v>1</v>
      </c>
      <c r="AF36" s="203"/>
    </row>
    <row r="37" spans="1:32" s="200" customFormat="1" ht="15.75" hidden="1" customHeight="1" x14ac:dyDescent="0.25">
      <c r="A37" s="198">
        <v>34</v>
      </c>
      <c r="B37" s="183" t="s">
        <v>437</v>
      </c>
      <c r="C37" s="170" t="s">
        <v>1346</v>
      </c>
      <c r="D37" s="183" t="s">
        <v>8</v>
      </c>
      <c r="E37" s="170" t="s">
        <v>1360</v>
      </c>
      <c r="F37" s="170" t="s">
        <v>1361</v>
      </c>
      <c r="G37" s="183" t="s">
        <v>1285</v>
      </c>
      <c r="H37" s="184">
        <v>1</v>
      </c>
      <c r="I37" s="183" t="s">
        <v>18</v>
      </c>
      <c r="J37" s="185">
        <v>0</v>
      </c>
      <c r="K37" s="185">
        <v>0</v>
      </c>
      <c r="L37" s="186" t="s">
        <v>26</v>
      </c>
      <c r="M37" s="183">
        <v>0</v>
      </c>
      <c r="N37" s="183">
        <v>0</v>
      </c>
      <c r="O37" s="193"/>
      <c r="P37" s="183">
        <v>0</v>
      </c>
      <c r="Q37" s="183">
        <v>0</v>
      </c>
      <c r="R37" s="199"/>
      <c r="S37" s="47">
        <v>7</v>
      </c>
      <c r="T37" s="47">
        <v>7</v>
      </c>
      <c r="U37" s="196" t="s">
        <v>471</v>
      </c>
      <c r="V37" s="188">
        <v>2</v>
      </c>
      <c r="W37" s="188">
        <v>1</v>
      </c>
      <c r="X37" s="189" t="s">
        <v>3727</v>
      </c>
      <c r="Y37" s="56"/>
      <c r="Z37" s="56"/>
      <c r="AA37" s="131"/>
      <c r="AB37" s="183">
        <f>J37+M37+P37+S37+V37</f>
        <v>9</v>
      </c>
      <c r="AC37" s="183">
        <f>K37+N37+Q37+T37+W37</f>
        <v>8</v>
      </c>
      <c r="AD37" s="190">
        <f t="shared" si="3"/>
        <v>1.125</v>
      </c>
      <c r="AE37" s="190">
        <f t="shared" si="2"/>
        <v>1.125</v>
      </c>
      <c r="AF37" s="203"/>
    </row>
    <row r="38" spans="1:32" s="200" customFormat="1" ht="15.75" hidden="1" customHeight="1" x14ac:dyDescent="0.25">
      <c r="A38" s="198">
        <v>35</v>
      </c>
      <c r="B38" s="183" t="s">
        <v>437</v>
      </c>
      <c r="C38" s="170" t="s">
        <v>1346</v>
      </c>
      <c r="D38" s="183" t="s">
        <v>8</v>
      </c>
      <c r="E38" s="170" t="s">
        <v>1362</v>
      </c>
      <c r="F38" s="170" t="s">
        <v>1363</v>
      </c>
      <c r="G38" s="183" t="s">
        <v>1285</v>
      </c>
      <c r="H38" s="184">
        <v>1</v>
      </c>
      <c r="I38" s="183" t="s">
        <v>18</v>
      </c>
      <c r="J38" s="183">
        <v>0</v>
      </c>
      <c r="K38" s="183">
        <v>0</v>
      </c>
      <c r="L38" s="191"/>
      <c r="M38" s="183">
        <v>0</v>
      </c>
      <c r="N38" s="183">
        <v>0</v>
      </c>
      <c r="O38" s="193"/>
      <c r="P38" s="183">
        <v>0</v>
      </c>
      <c r="Q38" s="183">
        <v>0</v>
      </c>
      <c r="R38" s="199"/>
      <c r="S38" s="47">
        <v>44</v>
      </c>
      <c r="T38" s="47">
        <v>44</v>
      </c>
      <c r="U38" s="195" t="s">
        <v>465</v>
      </c>
      <c r="V38" s="188">
        <v>24</v>
      </c>
      <c r="W38" s="188">
        <v>24</v>
      </c>
      <c r="X38" s="189" t="s">
        <v>3727</v>
      </c>
      <c r="Y38" s="56"/>
      <c r="Z38" s="56"/>
      <c r="AA38" s="131"/>
      <c r="AB38" s="183">
        <f>J38+M38+P38+S38+V38</f>
        <v>68</v>
      </c>
      <c r="AC38" s="183">
        <f>K38+N38+Q38+T38+W38</f>
        <v>68</v>
      </c>
      <c r="AD38" s="190">
        <f t="shared" si="3"/>
        <v>1</v>
      </c>
      <c r="AE38" s="190">
        <f t="shared" si="2"/>
        <v>1</v>
      </c>
      <c r="AF38" s="203"/>
    </row>
    <row r="39" spans="1:32" s="200" customFormat="1" ht="15.75" hidden="1" customHeight="1" x14ac:dyDescent="0.25">
      <c r="A39" s="198">
        <v>36</v>
      </c>
      <c r="B39" s="183" t="s">
        <v>437</v>
      </c>
      <c r="C39" s="170" t="s">
        <v>1346</v>
      </c>
      <c r="D39" s="183" t="s">
        <v>1287</v>
      </c>
      <c r="E39" s="181" t="s">
        <v>2658</v>
      </c>
      <c r="F39" s="170" t="s">
        <v>1364</v>
      </c>
      <c r="G39" s="183" t="s">
        <v>1285</v>
      </c>
      <c r="H39" s="184">
        <v>1</v>
      </c>
      <c r="I39" s="183" t="s">
        <v>18</v>
      </c>
      <c r="J39" s="183">
        <v>1135</v>
      </c>
      <c r="K39" s="183">
        <v>1135</v>
      </c>
      <c r="L39" s="191" t="s">
        <v>1365</v>
      </c>
      <c r="M39" s="192">
        <v>1163</v>
      </c>
      <c r="N39" s="183">
        <v>1163</v>
      </c>
      <c r="O39" s="193" t="s">
        <v>1365</v>
      </c>
      <c r="P39" s="183">
        <v>0</v>
      </c>
      <c r="Q39" s="183">
        <v>0</v>
      </c>
      <c r="R39" s="199" t="s">
        <v>1365</v>
      </c>
      <c r="S39" s="47">
        <v>1097</v>
      </c>
      <c r="T39" s="47">
        <v>1097</v>
      </c>
      <c r="U39" s="204" t="s">
        <v>465</v>
      </c>
      <c r="V39" s="188">
        <v>14</v>
      </c>
      <c r="W39" s="188">
        <v>14</v>
      </c>
      <c r="X39" s="189" t="s">
        <v>3727</v>
      </c>
      <c r="Y39" s="56"/>
      <c r="Z39" s="56"/>
      <c r="AA39" s="131"/>
      <c r="AB39" s="183">
        <f>J39+M39+P39+S39+V39</f>
        <v>3409</v>
      </c>
      <c r="AC39" s="183">
        <f>K39+N39+Q39+T39+W39</f>
        <v>3409</v>
      </c>
      <c r="AD39" s="190">
        <f t="shared" si="3"/>
        <v>1</v>
      </c>
      <c r="AE39" s="190">
        <f t="shared" si="2"/>
        <v>1</v>
      </c>
      <c r="AF39" s="203"/>
    </row>
    <row r="40" spans="1:32" s="200" customFormat="1" ht="15.75" hidden="1" customHeight="1" x14ac:dyDescent="0.25">
      <c r="A40" s="198">
        <v>37</v>
      </c>
      <c r="B40" s="183" t="s">
        <v>437</v>
      </c>
      <c r="C40" s="170" t="s">
        <v>1346</v>
      </c>
      <c r="D40" s="183" t="s">
        <v>8</v>
      </c>
      <c r="E40" s="181" t="s">
        <v>1366</v>
      </c>
      <c r="F40" s="170" t="s">
        <v>1367</v>
      </c>
      <c r="G40" s="183" t="s">
        <v>1285</v>
      </c>
      <c r="H40" s="184">
        <v>1</v>
      </c>
      <c r="I40" s="183" t="s">
        <v>18</v>
      </c>
      <c r="J40" s="183">
        <v>1135</v>
      </c>
      <c r="K40" s="183">
        <v>1135</v>
      </c>
      <c r="L40" s="191" t="s">
        <v>1365</v>
      </c>
      <c r="M40" s="192">
        <v>1163</v>
      </c>
      <c r="N40" s="183">
        <v>1163</v>
      </c>
      <c r="O40" s="193" t="s">
        <v>1365</v>
      </c>
      <c r="P40" s="183">
        <v>0</v>
      </c>
      <c r="Q40" s="183">
        <v>0</v>
      </c>
      <c r="R40" s="199" t="s">
        <v>1365</v>
      </c>
      <c r="S40" s="47">
        <v>1097</v>
      </c>
      <c r="T40" s="47">
        <v>1097</v>
      </c>
      <c r="U40" s="204" t="s">
        <v>465</v>
      </c>
      <c r="V40" s="188">
        <v>99</v>
      </c>
      <c r="W40" s="188">
        <v>99</v>
      </c>
      <c r="X40" s="189" t="s">
        <v>3727</v>
      </c>
      <c r="Y40" s="56"/>
      <c r="Z40" s="56"/>
      <c r="AA40" s="131"/>
      <c r="AB40" s="183">
        <f>J40+M40+P40+S40+V40</f>
        <v>3494</v>
      </c>
      <c r="AC40" s="183">
        <f>K40+N40+Q40+T40+W40</f>
        <v>3494</v>
      </c>
      <c r="AD40" s="190">
        <f t="shared" si="3"/>
        <v>1</v>
      </c>
      <c r="AE40" s="190">
        <f t="shared" si="2"/>
        <v>1</v>
      </c>
      <c r="AF40" s="203"/>
    </row>
    <row r="41" spans="1:32" s="200" customFormat="1" ht="15.75" hidden="1" customHeight="1" x14ac:dyDescent="0.25">
      <c r="A41" s="198">
        <v>38</v>
      </c>
      <c r="B41" s="183" t="s">
        <v>266</v>
      </c>
      <c r="C41" s="170" t="s">
        <v>1368</v>
      </c>
      <c r="D41" s="183" t="s">
        <v>1311</v>
      </c>
      <c r="E41" s="321" t="s">
        <v>1369</v>
      </c>
      <c r="F41" s="321" t="s">
        <v>1370</v>
      </c>
      <c r="G41" s="207" t="s">
        <v>1281</v>
      </c>
      <c r="H41" s="208">
        <v>-0.05</v>
      </c>
      <c r="I41" s="207" t="s">
        <v>1371</v>
      </c>
      <c r="J41" s="187">
        <v>0</v>
      </c>
      <c r="K41" s="187">
        <v>0</v>
      </c>
      <c r="L41" s="209" t="s">
        <v>26</v>
      </c>
      <c r="M41" s="187">
        <v>0</v>
      </c>
      <c r="N41" s="187">
        <v>0</v>
      </c>
      <c r="O41" s="186" t="s">
        <v>26</v>
      </c>
      <c r="P41" s="187">
        <v>0</v>
      </c>
      <c r="Q41" s="187">
        <v>0</v>
      </c>
      <c r="R41" s="186" t="s">
        <v>26</v>
      </c>
      <c r="S41" s="183">
        <v>0</v>
      </c>
      <c r="T41" s="183">
        <v>0</v>
      </c>
      <c r="U41" s="177"/>
      <c r="V41" s="56">
        <v>0</v>
      </c>
      <c r="W41" s="56">
        <v>0</v>
      </c>
      <c r="X41" s="210"/>
      <c r="Y41" s="56"/>
      <c r="Z41" s="56"/>
      <c r="AA41" s="131"/>
      <c r="AB41" s="211"/>
      <c r="AC41" s="211"/>
      <c r="AD41" s="211"/>
      <c r="AE41" s="211"/>
      <c r="AF41" s="211"/>
    </row>
    <row r="42" spans="1:32" s="200" customFormat="1" ht="15.75" hidden="1" customHeight="1" x14ac:dyDescent="0.25">
      <c r="A42" s="198">
        <v>39</v>
      </c>
      <c r="B42" s="183" t="s">
        <v>266</v>
      </c>
      <c r="C42" s="170" t="s">
        <v>1368</v>
      </c>
      <c r="D42" s="183" t="s">
        <v>1282</v>
      </c>
      <c r="E42" s="170" t="s">
        <v>1372</v>
      </c>
      <c r="F42" s="170" t="s">
        <v>1373</v>
      </c>
      <c r="G42" s="183" t="s">
        <v>1314</v>
      </c>
      <c r="H42" s="184">
        <v>1</v>
      </c>
      <c r="I42" s="183" t="s">
        <v>18</v>
      </c>
      <c r="J42" s="187">
        <v>0</v>
      </c>
      <c r="K42" s="187">
        <v>0</v>
      </c>
      <c r="L42" s="209" t="s">
        <v>26</v>
      </c>
      <c r="M42" s="187">
        <v>0</v>
      </c>
      <c r="N42" s="187">
        <v>0</v>
      </c>
      <c r="O42" s="186" t="s">
        <v>26</v>
      </c>
      <c r="P42" s="187">
        <v>0</v>
      </c>
      <c r="Q42" s="187">
        <v>0</v>
      </c>
      <c r="R42" s="186" t="s">
        <v>26</v>
      </c>
      <c r="S42" s="183">
        <v>0</v>
      </c>
      <c r="T42" s="183">
        <v>0</v>
      </c>
      <c r="U42" s="177"/>
      <c r="V42" s="56">
        <v>0</v>
      </c>
      <c r="W42" s="56">
        <v>0</v>
      </c>
      <c r="X42" s="210"/>
      <c r="Y42" s="56"/>
      <c r="Z42" s="56"/>
      <c r="AA42" s="131"/>
      <c r="AB42" s="183">
        <f t="shared" ref="AB42:AB67" si="7">J42+M42+P42+S42</f>
        <v>0</v>
      </c>
      <c r="AC42" s="183">
        <f t="shared" ref="AC42:AC67" si="8">K42+N42+Q42+S42</f>
        <v>0</v>
      </c>
      <c r="AD42" s="190" t="e">
        <f t="shared" ref="AD42:AD67" si="9">+AB42/AC42</f>
        <v>#DIV/0!</v>
      </c>
      <c r="AE42" s="190" t="e">
        <f t="shared" ref="AE42:AE67" si="10">+AD42/H42</f>
        <v>#DIV/0!</v>
      </c>
      <c r="AF42" s="203"/>
    </row>
    <row r="43" spans="1:32" s="200" customFormat="1" ht="15.75" hidden="1" customHeight="1" x14ac:dyDescent="0.25">
      <c r="A43" s="198">
        <v>40</v>
      </c>
      <c r="B43" s="183" t="s">
        <v>266</v>
      </c>
      <c r="C43" s="170" t="s">
        <v>1368</v>
      </c>
      <c r="D43" s="183" t="s">
        <v>1287</v>
      </c>
      <c r="E43" s="322" t="s">
        <v>1374</v>
      </c>
      <c r="F43" s="170" t="s">
        <v>1375</v>
      </c>
      <c r="G43" s="183" t="s">
        <v>1285</v>
      </c>
      <c r="H43" s="184">
        <v>1</v>
      </c>
      <c r="I43" s="183" t="s">
        <v>18</v>
      </c>
      <c r="J43" s="183">
        <v>0</v>
      </c>
      <c r="K43" s="183">
        <v>0</v>
      </c>
      <c r="L43" s="191"/>
      <c r="M43" s="183">
        <v>0</v>
      </c>
      <c r="N43" s="183">
        <v>0</v>
      </c>
      <c r="O43" s="212"/>
      <c r="P43" s="183">
        <v>0</v>
      </c>
      <c r="Q43" s="183">
        <v>0</v>
      </c>
      <c r="R43" s="213"/>
      <c r="S43" s="183">
        <v>0</v>
      </c>
      <c r="T43" s="183">
        <v>0</v>
      </c>
      <c r="U43" s="177"/>
      <c r="V43" s="56">
        <v>15</v>
      </c>
      <c r="W43" s="56">
        <v>15</v>
      </c>
      <c r="X43" s="210" t="s">
        <v>3597</v>
      </c>
      <c r="Y43" s="56"/>
      <c r="Z43" s="56"/>
      <c r="AA43" s="131"/>
      <c r="AB43" s="183">
        <f t="shared" ref="AB43:AC46" si="11">J43+M43+P43+S43+V43</f>
        <v>15</v>
      </c>
      <c r="AC43" s="183">
        <f t="shared" si="11"/>
        <v>15</v>
      </c>
      <c r="AD43" s="190">
        <f t="shared" si="9"/>
        <v>1</v>
      </c>
      <c r="AE43" s="190">
        <f t="shared" si="10"/>
        <v>1</v>
      </c>
      <c r="AF43" s="203"/>
    </row>
    <row r="44" spans="1:32" s="200" customFormat="1" ht="15.75" hidden="1" customHeight="1" x14ac:dyDescent="0.25">
      <c r="A44" s="198">
        <v>41</v>
      </c>
      <c r="B44" s="183" t="s">
        <v>266</v>
      </c>
      <c r="C44" s="170" t="s">
        <v>1368</v>
      </c>
      <c r="D44" s="183" t="s">
        <v>8</v>
      </c>
      <c r="E44" s="347" t="s">
        <v>1376</v>
      </c>
      <c r="F44" s="170" t="s">
        <v>1377</v>
      </c>
      <c r="G44" s="183" t="s">
        <v>1314</v>
      </c>
      <c r="H44" s="184">
        <v>1</v>
      </c>
      <c r="I44" s="183" t="s">
        <v>18</v>
      </c>
      <c r="J44" s="187">
        <v>0</v>
      </c>
      <c r="K44" s="187">
        <v>0</v>
      </c>
      <c r="L44" s="209" t="s">
        <v>26</v>
      </c>
      <c r="M44" s="187">
        <v>3</v>
      </c>
      <c r="N44" s="187">
        <v>0</v>
      </c>
      <c r="O44" s="212" t="s">
        <v>2616</v>
      </c>
      <c r="P44" s="187">
        <v>4</v>
      </c>
      <c r="Q44" s="187">
        <v>0</v>
      </c>
      <c r="R44" s="213"/>
      <c r="S44" s="183">
        <v>3</v>
      </c>
      <c r="T44" s="183">
        <v>3</v>
      </c>
      <c r="U44" s="177"/>
      <c r="V44" s="56">
        <v>7</v>
      </c>
      <c r="W44" s="56">
        <v>7</v>
      </c>
      <c r="X44" s="210" t="s">
        <v>3598</v>
      </c>
      <c r="Y44" s="56"/>
      <c r="Z44" s="56"/>
      <c r="AA44" s="131"/>
      <c r="AB44" s="219">
        <f t="shared" si="11"/>
        <v>17</v>
      </c>
      <c r="AC44" s="219">
        <f t="shared" si="11"/>
        <v>10</v>
      </c>
      <c r="AD44" s="205">
        <f t="shared" si="9"/>
        <v>1.7</v>
      </c>
      <c r="AE44" s="205">
        <f t="shared" si="10"/>
        <v>1.7</v>
      </c>
      <c r="AF44" s="203"/>
    </row>
    <row r="45" spans="1:32" s="200" customFormat="1" ht="15.75" hidden="1" customHeight="1" x14ac:dyDescent="0.25">
      <c r="A45" s="198">
        <v>42</v>
      </c>
      <c r="B45" s="183" t="s">
        <v>266</v>
      </c>
      <c r="C45" s="170" t="s">
        <v>1368</v>
      </c>
      <c r="D45" s="183" t="s">
        <v>8</v>
      </c>
      <c r="E45" s="347" t="s">
        <v>1378</v>
      </c>
      <c r="F45" s="170" t="s">
        <v>1379</v>
      </c>
      <c r="G45" s="183" t="s">
        <v>1285</v>
      </c>
      <c r="H45" s="184">
        <v>1</v>
      </c>
      <c r="I45" s="183" t="s">
        <v>18</v>
      </c>
      <c r="J45" s="183">
        <v>3</v>
      </c>
      <c r="K45" s="183">
        <v>3</v>
      </c>
      <c r="L45" s="191"/>
      <c r="M45" s="183">
        <v>0</v>
      </c>
      <c r="N45" s="183">
        <v>0</v>
      </c>
      <c r="O45" s="212"/>
      <c r="P45" s="183">
        <v>0</v>
      </c>
      <c r="Q45" s="183">
        <v>0</v>
      </c>
      <c r="R45" s="213"/>
      <c r="S45" s="183">
        <v>0</v>
      </c>
      <c r="T45" s="183">
        <v>0</v>
      </c>
      <c r="U45" s="177"/>
      <c r="V45" s="56">
        <v>8</v>
      </c>
      <c r="W45" s="56">
        <v>8</v>
      </c>
      <c r="X45" s="210" t="s">
        <v>3599</v>
      </c>
      <c r="Y45" s="56"/>
      <c r="Z45" s="56"/>
      <c r="AA45" s="131"/>
      <c r="AB45" s="183">
        <f t="shared" si="11"/>
        <v>11</v>
      </c>
      <c r="AC45" s="183">
        <f t="shared" si="11"/>
        <v>11</v>
      </c>
      <c r="AD45" s="190">
        <f t="shared" si="9"/>
        <v>1</v>
      </c>
      <c r="AE45" s="190">
        <f t="shared" si="10"/>
        <v>1</v>
      </c>
      <c r="AF45" s="203"/>
    </row>
    <row r="46" spans="1:32" s="200" customFormat="1" ht="15.75" hidden="1" customHeight="1" x14ac:dyDescent="0.25">
      <c r="A46" s="198">
        <v>43</v>
      </c>
      <c r="B46" s="183" t="s">
        <v>266</v>
      </c>
      <c r="C46" s="170" t="s">
        <v>1368</v>
      </c>
      <c r="D46" s="183" t="s">
        <v>8</v>
      </c>
      <c r="E46" s="347" t="s">
        <v>1380</v>
      </c>
      <c r="F46" s="170" t="s">
        <v>1381</v>
      </c>
      <c r="G46" s="183" t="s">
        <v>1314</v>
      </c>
      <c r="H46" s="184">
        <v>1</v>
      </c>
      <c r="I46" s="183" t="s">
        <v>18</v>
      </c>
      <c r="J46" s="187">
        <v>0</v>
      </c>
      <c r="K46" s="187">
        <v>0</v>
      </c>
      <c r="L46" s="209" t="s">
        <v>26</v>
      </c>
      <c r="M46" s="187">
        <v>8</v>
      </c>
      <c r="N46" s="187">
        <v>0</v>
      </c>
      <c r="O46" s="212" t="s">
        <v>2615</v>
      </c>
      <c r="P46" s="187">
        <v>12</v>
      </c>
      <c r="Q46" s="187">
        <v>0</v>
      </c>
      <c r="R46" s="213"/>
      <c r="S46" s="183">
        <v>5</v>
      </c>
      <c r="T46" s="183">
        <v>5</v>
      </c>
      <c r="U46" s="177"/>
      <c r="V46" s="56">
        <v>5</v>
      </c>
      <c r="W46" s="56">
        <v>5</v>
      </c>
      <c r="X46" s="210" t="s">
        <v>3600</v>
      </c>
      <c r="Y46" s="56"/>
      <c r="Z46" s="56"/>
      <c r="AA46" s="131"/>
      <c r="AB46" s="183">
        <f t="shared" si="11"/>
        <v>30</v>
      </c>
      <c r="AC46" s="183">
        <f t="shared" si="11"/>
        <v>10</v>
      </c>
      <c r="AD46" s="190">
        <f t="shared" si="9"/>
        <v>3</v>
      </c>
      <c r="AE46" s="190">
        <f t="shared" si="10"/>
        <v>3</v>
      </c>
      <c r="AF46" s="203"/>
    </row>
    <row r="47" spans="1:32" s="200" customFormat="1" ht="15.75" hidden="1" customHeight="1" x14ac:dyDescent="0.25">
      <c r="A47" s="198">
        <v>44</v>
      </c>
      <c r="B47" s="183" t="s">
        <v>266</v>
      </c>
      <c r="C47" s="170" t="s">
        <v>1368</v>
      </c>
      <c r="D47" s="183" t="s">
        <v>1287</v>
      </c>
      <c r="E47" s="322" t="s">
        <v>1382</v>
      </c>
      <c r="F47" s="170" t="s">
        <v>1383</v>
      </c>
      <c r="G47" s="183" t="s">
        <v>1281</v>
      </c>
      <c r="H47" s="184">
        <v>1</v>
      </c>
      <c r="I47" s="183" t="s">
        <v>18</v>
      </c>
      <c r="J47" s="187">
        <v>0</v>
      </c>
      <c r="K47" s="187">
        <v>0</v>
      </c>
      <c r="L47" s="209" t="s">
        <v>26</v>
      </c>
      <c r="M47" s="187">
        <v>0</v>
      </c>
      <c r="N47" s="187">
        <v>0</v>
      </c>
      <c r="O47" s="186" t="s">
        <v>26</v>
      </c>
      <c r="P47" s="187">
        <v>0</v>
      </c>
      <c r="Q47" s="187">
        <v>0</v>
      </c>
      <c r="R47" s="186" t="s">
        <v>26</v>
      </c>
      <c r="S47" s="183">
        <v>0</v>
      </c>
      <c r="T47" s="183">
        <v>0</v>
      </c>
      <c r="U47" s="177"/>
      <c r="V47" s="56">
        <v>0</v>
      </c>
      <c r="W47" s="56">
        <v>0</v>
      </c>
      <c r="X47" s="210"/>
      <c r="Y47" s="56"/>
      <c r="Z47" s="56"/>
      <c r="AA47" s="131"/>
      <c r="AB47" s="183">
        <f t="shared" si="7"/>
        <v>0</v>
      </c>
      <c r="AC47" s="183">
        <f t="shared" si="8"/>
        <v>0</v>
      </c>
      <c r="AD47" s="190" t="e">
        <f t="shared" si="9"/>
        <v>#DIV/0!</v>
      </c>
      <c r="AE47" s="190" t="e">
        <f t="shared" si="10"/>
        <v>#DIV/0!</v>
      </c>
      <c r="AF47" s="203"/>
    </row>
    <row r="48" spans="1:32" s="200" customFormat="1" ht="15.75" hidden="1" customHeight="1" x14ac:dyDescent="0.25">
      <c r="A48" s="198">
        <v>45</v>
      </c>
      <c r="B48" s="183" t="s">
        <v>266</v>
      </c>
      <c r="C48" s="170" t="s">
        <v>1368</v>
      </c>
      <c r="D48" s="183" t="s">
        <v>8</v>
      </c>
      <c r="E48" s="180" t="s">
        <v>1384</v>
      </c>
      <c r="F48" s="170" t="s">
        <v>1385</v>
      </c>
      <c r="G48" s="183" t="s">
        <v>1285</v>
      </c>
      <c r="H48" s="184">
        <v>1</v>
      </c>
      <c r="I48" s="183" t="s">
        <v>18</v>
      </c>
      <c r="J48" s="183">
        <v>1</v>
      </c>
      <c r="K48" s="187">
        <v>1</v>
      </c>
      <c r="L48" s="215"/>
      <c r="M48" s="202">
        <v>1</v>
      </c>
      <c r="N48" s="187">
        <v>1</v>
      </c>
      <c r="O48" s="212" t="s">
        <v>2576</v>
      </c>
      <c r="P48" s="183">
        <v>0</v>
      </c>
      <c r="Q48" s="187">
        <v>1</v>
      </c>
      <c r="R48" s="213"/>
      <c r="S48" s="183">
        <v>1</v>
      </c>
      <c r="T48" s="183">
        <v>1</v>
      </c>
      <c r="U48" s="177"/>
      <c r="V48" s="56">
        <v>0</v>
      </c>
      <c r="W48" s="56">
        <v>1</v>
      </c>
      <c r="X48" s="210"/>
      <c r="Y48" s="56"/>
      <c r="Z48" s="56"/>
      <c r="AA48" s="131"/>
      <c r="AB48" s="183">
        <f t="shared" ref="AB48:AC50" si="12">J48+M48+P48+S48+V48</f>
        <v>3</v>
      </c>
      <c r="AC48" s="183">
        <f t="shared" si="12"/>
        <v>5</v>
      </c>
      <c r="AD48" s="190">
        <f t="shared" si="9"/>
        <v>0.6</v>
      </c>
      <c r="AE48" s="190">
        <f t="shared" si="10"/>
        <v>0.6</v>
      </c>
      <c r="AF48" s="203"/>
    </row>
    <row r="49" spans="1:32" s="200" customFormat="1" ht="15.75" hidden="1" customHeight="1" x14ac:dyDescent="0.25">
      <c r="A49" s="198">
        <v>46</v>
      </c>
      <c r="B49" s="183" t="s">
        <v>266</v>
      </c>
      <c r="C49" s="170" t="s">
        <v>1368</v>
      </c>
      <c r="D49" s="183" t="s">
        <v>8</v>
      </c>
      <c r="E49" s="180" t="s">
        <v>1386</v>
      </c>
      <c r="F49" s="170" t="s">
        <v>1387</v>
      </c>
      <c r="G49" s="183" t="s">
        <v>1285</v>
      </c>
      <c r="H49" s="184">
        <v>1</v>
      </c>
      <c r="I49" s="183" t="s">
        <v>18</v>
      </c>
      <c r="J49" s="214">
        <v>2</v>
      </c>
      <c r="K49" s="187">
        <v>1</v>
      </c>
      <c r="L49" s="215"/>
      <c r="M49" s="202">
        <v>3</v>
      </c>
      <c r="N49" s="187">
        <v>4</v>
      </c>
      <c r="O49" s="212" t="s">
        <v>2577</v>
      </c>
      <c r="P49" s="183">
        <v>3</v>
      </c>
      <c r="Q49" s="187">
        <v>3</v>
      </c>
      <c r="R49" s="213"/>
      <c r="S49" s="183">
        <v>3</v>
      </c>
      <c r="T49" s="183">
        <v>4</v>
      </c>
      <c r="U49" s="177"/>
      <c r="V49" s="56">
        <v>5</v>
      </c>
      <c r="W49" s="56">
        <v>3</v>
      </c>
      <c r="X49" s="210" t="s">
        <v>3601</v>
      </c>
      <c r="Y49" s="56"/>
      <c r="Z49" s="56"/>
      <c r="AA49" s="131"/>
      <c r="AB49" s="183">
        <f t="shared" si="12"/>
        <v>16</v>
      </c>
      <c r="AC49" s="183">
        <f t="shared" si="12"/>
        <v>15</v>
      </c>
      <c r="AD49" s="190">
        <f t="shared" si="9"/>
        <v>1.0666666666666667</v>
      </c>
      <c r="AE49" s="190">
        <f t="shared" si="10"/>
        <v>1.0666666666666667</v>
      </c>
      <c r="AF49" s="203"/>
    </row>
    <row r="50" spans="1:32" s="200" customFormat="1" ht="15.75" hidden="1" customHeight="1" x14ac:dyDescent="0.25">
      <c r="A50" s="198">
        <v>47</v>
      </c>
      <c r="B50" s="183" t="s">
        <v>266</v>
      </c>
      <c r="C50" s="170" t="s">
        <v>1368</v>
      </c>
      <c r="D50" s="183" t="s">
        <v>8</v>
      </c>
      <c r="E50" s="180" t="s">
        <v>1388</v>
      </c>
      <c r="F50" s="170" t="s">
        <v>1389</v>
      </c>
      <c r="G50" s="183" t="s">
        <v>1285</v>
      </c>
      <c r="H50" s="184">
        <v>1</v>
      </c>
      <c r="I50" s="183" t="s">
        <v>18</v>
      </c>
      <c r="J50" s="183">
        <v>4</v>
      </c>
      <c r="K50" s="183">
        <v>4</v>
      </c>
      <c r="L50" s="215"/>
      <c r="M50" s="202">
        <v>8</v>
      </c>
      <c r="N50" s="183">
        <v>8</v>
      </c>
      <c r="O50" s="212" t="s">
        <v>2578</v>
      </c>
      <c r="P50" s="183">
        <v>2</v>
      </c>
      <c r="Q50" s="183">
        <v>2</v>
      </c>
      <c r="R50" s="213"/>
      <c r="S50" s="183">
        <v>3</v>
      </c>
      <c r="T50" s="183">
        <v>3</v>
      </c>
      <c r="U50" s="177"/>
      <c r="V50" s="56">
        <v>1</v>
      </c>
      <c r="W50" s="56">
        <v>1</v>
      </c>
      <c r="X50" s="210" t="s">
        <v>3602</v>
      </c>
      <c r="Y50" s="56"/>
      <c r="Z50" s="56"/>
      <c r="AA50" s="131"/>
      <c r="AB50" s="183">
        <f t="shared" si="12"/>
        <v>18</v>
      </c>
      <c r="AC50" s="183">
        <f t="shared" si="12"/>
        <v>18</v>
      </c>
      <c r="AD50" s="190">
        <f t="shared" si="9"/>
        <v>1</v>
      </c>
      <c r="AE50" s="190">
        <f t="shared" si="10"/>
        <v>1</v>
      </c>
      <c r="AF50" s="203"/>
    </row>
    <row r="51" spans="1:32" s="200" customFormat="1" ht="15.75" hidden="1" customHeight="1" x14ac:dyDescent="0.25">
      <c r="A51" s="198">
        <v>48</v>
      </c>
      <c r="B51" s="183" t="s">
        <v>266</v>
      </c>
      <c r="C51" s="170" t="s">
        <v>1368</v>
      </c>
      <c r="D51" s="183" t="s">
        <v>1287</v>
      </c>
      <c r="E51" s="322" t="s">
        <v>1390</v>
      </c>
      <c r="F51" s="170" t="s">
        <v>1391</v>
      </c>
      <c r="G51" s="183" t="s">
        <v>1281</v>
      </c>
      <c r="H51" s="184">
        <v>1</v>
      </c>
      <c r="I51" s="183" t="s">
        <v>18</v>
      </c>
      <c r="J51" s="187">
        <v>0</v>
      </c>
      <c r="K51" s="187">
        <v>0</v>
      </c>
      <c r="L51" s="209" t="s">
        <v>26</v>
      </c>
      <c r="M51" s="187">
        <v>0</v>
      </c>
      <c r="N51" s="187">
        <v>0</v>
      </c>
      <c r="O51" s="186" t="s">
        <v>26</v>
      </c>
      <c r="P51" s="187">
        <v>0</v>
      </c>
      <c r="Q51" s="187">
        <v>0</v>
      </c>
      <c r="R51" s="186" t="s">
        <v>26</v>
      </c>
      <c r="S51" s="183">
        <v>0</v>
      </c>
      <c r="T51" s="183">
        <v>0</v>
      </c>
      <c r="U51" s="177"/>
      <c r="V51" s="56">
        <v>0</v>
      </c>
      <c r="W51" s="56">
        <v>0</v>
      </c>
      <c r="X51" s="210"/>
      <c r="Y51" s="56"/>
      <c r="Z51" s="56"/>
      <c r="AA51" s="131"/>
      <c r="AB51" s="183">
        <f t="shared" si="7"/>
        <v>0</v>
      </c>
      <c r="AC51" s="183">
        <f t="shared" si="8"/>
        <v>0</v>
      </c>
      <c r="AD51" s="190" t="e">
        <f t="shared" si="9"/>
        <v>#DIV/0!</v>
      </c>
      <c r="AE51" s="190" t="e">
        <f t="shared" si="10"/>
        <v>#DIV/0!</v>
      </c>
      <c r="AF51" s="203"/>
    </row>
    <row r="52" spans="1:32" s="200" customFormat="1" ht="15.75" hidden="1" customHeight="1" x14ac:dyDescent="0.25">
      <c r="A52" s="198">
        <v>49</v>
      </c>
      <c r="B52" s="183" t="s">
        <v>266</v>
      </c>
      <c r="C52" s="170" t="s">
        <v>1368</v>
      </c>
      <c r="D52" s="183" t="s">
        <v>8</v>
      </c>
      <c r="E52" s="346" t="s">
        <v>1392</v>
      </c>
      <c r="F52" s="170" t="s">
        <v>1393</v>
      </c>
      <c r="G52" s="183" t="s">
        <v>1285</v>
      </c>
      <c r="H52" s="184">
        <v>1</v>
      </c>
      <c r="I52" s="183" t="s">
        <v>18</v>
      </c>
      <c r="J52" s="183">
        <v>16</v>
      </c>
      <c r="K52" s="187">
        <v>6</v>
      </c>
      <c r="L52" s="215"/>
      <c r="M52" s="202">
        <v>16</v>
      </c>
      <c r="N52" s="187">
        <v>6</v>
      </c>
      <c r="O52" s="212" t="s">
        <v>2579</v>
      </c>
      <c r="P52" s="183">
        <v>8</v>
      </c>
      <c r="Q52" s="187">
        <v>7</v>
      </c>
      <c r="R52" s="213"/>
      <c r="S52" s="183">
        <v>3</v>
      </c>
      <c r="T52" s="183">
        <v>3</v>
      </c>
      <c r="U52" s="177"/>
      <c r="V52" s="56">
        <v>5</v>
      </c>
      <c r="W52" s="56">
        <v>7</v>
      </c>
      <c r="X52" s="210" t="s">
        <v>3603</v>
      </c>
      <c r="Y52" s="56"/>
      <c r="Z52" s="56"/>
      <c r="AA52" s="131"/>
      <c r="AB52" s="219">
        <f t="shared" ref="AB52:AC54" si="13">J52+M52+P52+S52+V52</f>
        <v>48</v>
      </c>
      <c r="AC52" s="219">
        <f t="shared" si="13"/>
        <v>29</v>
      </c>
      <c r="AD52" s="205">
        <f t="shared" si="9"/>
        <v>1.6551724137931034</v>
      </c>
      <c r="AE52" s="205">
        <f t="shared" si="10"/>
        <v>1.6551724137931034</v>
      </c>
      <c r="AF52" s="203"/>
    </row>
    <row r="53" spans="1:32" s="200" customFormat="1" ht="15.75" hidden="1" customHeight="1" x14ac:dyDescent="0.25">
      <c r="A53" s="198">
        <v>50</v>
      </c>
      <c r="B53" s="183" t="s">
        <v>266</v>
      </c>
      <c r="C53" s="170" t="s">
        <v>1368</v>
      </c>
      <c r="D53" s="183" t="s">
        <v>8</v>
      </c>
      <c r="E53" s="180" t="s">
        <v>1394</v>
      </c>
      <c r="F53" s="170" t="s">
        <v>1395</v>
      </c>
      <c r="G53" s="183" t="s">
        <v>1285</v>
      </c>
      <c r="H53" s="184">
        <v>1</v>
      </c>
      <c r="I53" s="183" t="s">
        <v>18</v>
      </c>
      <c r="J53" s="183">
        <v>4</v>
      </c>
      <c r="K53" s="187">
        <v>6</v>
      </c>
      <c r="L53" s="215"/>
      <c r="M53" s="202">
        <v>11</v>
      </c>
      <c r="N53" s="187">
        <v>6</v>
      </c>
      <c r="O53" s="212" t="s">
        <v>2580</v>
      </c>
      <c r="P53" s="183">
        <v>19</v>
      </c>
      <c r="Q53" s="187">
        <v>7</v>
      </c>
      <c r="R53" s="213"/>
      <c r="S53" s="183">
        <v>11</v>
      </c>
      <c r="T53" s="183">
        <v>11</v>
      </c>
      <c r="U53" s="177"/>
      <c r="V53" s="56">
        <v>8</v>
      </c>
      <c r="W53" s="56">
        <v>7</v>
      </c>
      <c r="X53" s="210" t="s">
        <v>3604</v>
      </c>
      <c r="Y53" s="56"/>
      <c r="Z53" s="56"/>
      <c r="AA53" s="131"/>
      <c r="AB53" s="219">
        <f t="shared" si="13"/>
        <v>53</v>
      </c>
      <c r="AC53" s="219">
        <f t="shared" si="13"/>
        <v>37</v>
      </c>
      <c r="AD53" s="205">
        <f t="shared" si="9"/>
        <v>1.4324324324324325</v>
      </c>
      <c r="AE53" s="205">
        <f t="shared" si="10"/>
        <v>1.4324324324324325</v>
      </c>
      <c r="AF53" s="203"/>
    </row>
    <row r="54" spans="1:32" s="200" customFormat="1" ht="15.75" hidden="1" customHeight="1" x14ac:dyDescent="0.25">
      <c r="A54" s="198">
        <v>51</v>
      </c>
      <c r="B54" s="183" t="s">
        <v>266</v>
      </c>
      <c r="C54" s="170" t="s">
        <v>1368</v>
      </c>
      <c r="D54" s="183" t="s">
        <v>8</v>
      </c>
      <c r="E54" s="180" t="s">
        <v>1396</v>
      </c>
      <c r="F54" s="170" t="s">
        <v>1397</v>
      </c>
      <c r="G54" s="183" t="s">
        <v>1285</v>
      </c>
      <c r="H54" s="184">
        <v>1</v>
      </c>
      <c r="I54" s="183" t="s">
        <v>18</v>
      </c>
      <c r="J54" s="183">
        <v>4</v>
      </c>
      <c r="K54" s="187">
        <v>5</v>
      </c>
      <c r="L54" s="215"/>
      <c r="M54" s="202">
        <v>11</v>
      </c>
      <c r="N54" s="187">
        <v>5</v>
      </c>
      <c r="O54" s="212" t="s">
        <v>2581</v>
      </c>
      <c r="P54" s="183">
        <v>18</v>
      </c>
      <c r="Q54" s="187">
        <v>5</v>
      </c>
      <c r="R54" s="213"/>
      <c r="S54" s="183">
        <v>6</v>
      </c>
      <c r="T54" s="183">
        <v>6</v>
      </c>
      <c r="U54" s="177"/>
      <c r="V54" s="56">
        <v>36</v>
      </c>
      <c r="W54" s="56">
        <v>5</v>
      </c>
      <c r="X54" s="210" t="s">
        <v>3605</v>
      </c>
      <c r="Y54" s="56"/>
      <c r="Z54" s="56"/>
      <c r="AA54" s="131"/>
      <c r="AB54" s="219">
        <f t="shared" si="13"/>
        <v>75</v>
      </c>
      <c r="AC54" s="219">
        <f t="shared" si="13"/>
        <v>26</v>
      </c>
      <c r="AD54" s="205">
        <f t="shared" si="9"/>
        <v>2.8846153846153846</v>
      </c>
      <c r="AE54" s="205">
        <f t="shared" si="10"/>
        <v>2.8846153846153846</v>
      </c>
      <c r="AF54" s="203"/>
    </row>
    <row r="55" spans="1:32" s="200" customFormat="1" ht="15.75" hidden="1" customHeight="1" x14ac:dyDescent="0.25">
      <c r="A55" s="198">
        <v>52</v>
      </c>
      <c r="B55" s="183" t="s">
        <v>266</v>
      </c>
      <c r="C55" s="170" t="s">
        <v>1368</v>
      </c>
      <c r="D55" s="183" t="s">
        <v>8</v>
      </c>
      <c r="E55" s="322" t="s">
        <v>1398</v>
      </c>
      <c r="F55" s="170" t="s">
        <v>1399</v>
      </c>
      <c r="G55" s="183" t="s">
        <v>1314</v>
      </c>
      <c r="H55" s="184">
        <v>1</v>
      </c>
      <c r="I55" s="183" t="s">
        <v>18</v>
      </c>
      <c r="J55" s="187">
        <v>0</v>
      </c>
      <c r="K55" s="187">
        <v>0</v>
      </c>
      <c r="L55" s="209" t="s">
        <v>26</v>
      </c>
      <c r="M55" s="187">
        <v>3</v>
      </c>
      <c r="N55" s="187">
        <v>0</v>
      </c>
      <c r="O55" s="212" t="s">
        <v>2617</v>
      </c>
      <c r="P55" s="187">
        <v>0</v>
      </c>
      <c r="Q55" s="187">
        <v>0</v>
      </c>
      <c r="R55" s="186" t="s">
        <v>26</v>
      </c>
      <c r="S55" s="183">
        <v>2</v>
      </c>
      <c r="T55" s="183">
        <v>0</v>
      </c>
      <c r="U55" s="177"/>
      <c r="V55" s="56">
        <v>1</v>
      </c>
      <c r="W55" s="56">
        <v>0</v>
      </c>
      <c r="X55" s="210" t="s">
        <v>3606</v>
      </c>
      <c r="Y55" s="56"/>
      <c r="Z55" s="56"/>
      <c r="AA55" s="131"/>
      <c r="AB55" s="183">
        <f t="shared" ref="AB55:AB64" si="14">J55+M55+P55+S55+V55</f>
        <v>6</v>
      </c>
      <c r="AC55" s="183">
        <f t="shared" ref="AC55:AC64" si="15">K55+N55+Q55+T55+W55</f>
        <v>0</v>
      </c>
      <c r="AD55" s="190" t="e">
        <f t="shared" si="9"/>
        <v>#DIV/0!</v>
      </c>
      <c r="AE55" s="190" t="e">
        <f t="shared" si="10"/>
        <v>#DIV/0!</v>
      </c>
      <c r="AF55" s="203"/>
    </row>
    <row r="56" spans="1:32" s="200" customFormat="1" ht="15.75" hidden="1" customHeight="1" x14ac:dyDescent="0.25">
      <c r="A56" s="198">
        <v>53</v>
      </c>
      <c r="B56" s="183" t="s">
        <v>266</v>
      </c>
      <c r="C56" s="170" t="s">
        <v>1400</v>
      </c>
      <c r="D56" s="183" t="s">
        <v>1311</v>
      </c>
      <c r="E56" s="346" t="s">
        <v>1401</v>
      </c>
      <c r="F56" s="170" t="s">
        <v>1402</v>
      </c>
      <c r="G56" s="183" t="s">
        <v>1285</v>
      </c>
      <c r="H56" s="184">
        <v>1</v>
      </c>
      <c r="I56" s="183" t="s">
        <v>18</v>
      </c>
      <c r="J56" s="192">
        <v>186</v>
      </c>
      <c r="K56" s="183">
        <v>186</v>
      </c>
      <c r="L56" s="215"/>
      <c r="M56" s="202">
        <v>269</v>
      </c>
      <c r="N56" s="183">
        <v>269</v>
      </c>
      <c r="O56" s="212" t="s">
        <v>2582</v>
      </c>
      <c r="P56" s="183">
        <v>170</v>
      </c>
      <c r="Q56" s="183">
        <v>170</v>
      </c>
      <c r="R56" s="213"/>
      <c r="S56" s="183">
        <v>157</v>
      </c>
      <c r="T56" s="183">
        <v>157</v>
      </c>
      <c r="U56" s="177"/>
      <c r="V56" s="56">
        <f>61+186</f>
        <v>247</v>
      </c>
      <c r="W56" s="56">
        <f>61+186</f>
        <v>247</v>
      </c>
      <c r="X56" s="210"/>
      <c r="Y56" s="56"/>
      <c r="Z56" s="56"/>
      <c r="AA56" s="131"/>
      <c r="AB56" s="183">
        <f t="shared" si="14"/>
        <v>1029</v>
      </c>
      <c r="AC56" s="183">
        <f t="shared" si="15"/>
        <v>1029</v>
      </c>
      <c r="AD56" s="190">
        <f t="shared" si="9"/>
        <v>1</v>
      </c>
      <c r="AE56" s="190">
        <f t="shared" si="10"/>
        <v>1</v>
      </c>
      <c r="AF56" s="203"/>
    </row>
    <row r="57" spans="1:32" s="200" customFormat="1" ht="15.75" hidden="1" customHeight="1" x14ac:dyDescent="0.25">
      <c r="A57" s="198">
        <v>54</v>
      </c>
      <c r="B57" s="183" t="s">
        <v>266</v>
      </c>
      <c r="C57" s="170" t="s">
        <v>1400</v>
      </c>
      <c r="D57" s="183" t="s">
        <v>1282</v>
      </c>
      <c r="E57" s="180" t="s">
        <v>1403</v>
      </c>
      <c r="F57" s="170" t="s">
        <v>1404</v>
      </c>
      <c r="G57" s="183" t="s">
        <v>1285</v>
      </c>
      <c r="H57" s="184">
        <v>1</v>
      </c>
      <c r="I57" s="183" t="s">
        <v>18</v>
      </c>
      <c r="J57" s="183">
        <v>364</v>
      </c>
      <c r="K57" s="183">
        <v>364</v>
      </c>
      <c r="L57" s="215"/>
      <c r="M57" s="202">
        <v>435</v>
      </c>
      <c r="N57" s="183">
        <v>435</v>
      </c>
      <c r="O57" s="212" t="s">
        <v>2583</v>
      </c>
      <c r="P57" s="183">
        <v>281</v>
      </c>
      <c r="Q57" s="183">
        <v>281</v>
      </c>
      <c r="R57" s="213"/>
      <c r="S57" s="183">
        <v>270</v>
      </c>
      <c r="T57" s="183">
        <v>270</v>
      </c>
      <c r="U57" s="177"/>
      <c r="V57" s="56">
        <v>312</v>
      </c>
      <c r="W57" s="56">
        <v>312</v>
      </c>
      <c r="X57" s="210"/>
      <c r="Y57" s="56"/>
      <c r="Z57" s="56"/>
      <c r="AA57" s="131"/>
      <c r="AB57" s="183">
        <f t="shared" si="14"/>
        <v>1662</v>
      </c>
      <c r="AC57" s="183">
        <f t="shared" si="15"/>
        <v>1662</v>
      </c>
      <c r="AD57" s="190">
        <f t="shared" si="9"/>
        <v>1</v>
      </c>
      <c r="AE57" s="190">
        <f t="shared" si="10"/>
        <v>1</v>
      </c>
      <c r="AF57" s="203"/>
    </row>
    <row r="58" spans="1:32" s="200" customFormat="1" ht="15.75" hidden="1" customHeight="1" x14ac:dyDescent="0.25">
      <c r="A58" s="198">
        <v>55</v>
      </c>
      <c r="B58" s="183" t="s">
        <v>266</v>
      </c>
      <c r="C58" s="170" t="s">
        <v>1400</v>
      </c>
      <c r="D58" s="183" t="s">
        <v>1282</v>
      </c>
      <c r="E58" s="180" t="s">
        <v>1405</v>
      </c>
      <c r="F58" s="170" t="s">
        <v>1404</v>
      </c>
      <c r="G58" s="183" t="s">
        <v>1285</v>
      </c>
      <c r="H58" s="184">
        <v>1</v>
      </c>
      <c r="I58" s="183" t="s">
        <v>18</v>
      </c>
      <c r="J58" s="183">
        <v>577</v>
      </c>
      <c r="K58" s="183">
        <v>577</v>
      </c>
      <c r="L58" s="215"/>
      <c r="M58" s="202">
        <v>734</v>
      </c>
      <c r="N58" s="183">
        <v>734</v>
      </c>
      <c r="O58" s="212" t="s">
        <v>2584</v>
      </c>
      <c r="P58" s="183">
        <v>927</v>
      </c>
      <c r="Q58" s="183">
        <v>927</v>
      </c>
      <c r="R58" s="213"/>
      <c r="S58" s="183">
        <v>674</v>
      </c>
      <c r="T58" s="183">
        <v>674</v>
      </c>
      <c r="U58" s="177"/>
      <c r="V58" s="56">
        <v>1164</v>
      </c>
      <c r="W58" s="56">
        <v>1164</v>
      </c>
      <c r="X58" s="210"/>
      <c r="Y58" s="56"/>
      <c r="Z58" s="56"/>
      <c r="AA58" s="131"/>
      <c r="AB58" s="183">
        <f t="shared" si="14"/>
        <v>4076</v>
      </c>
      <c r="AC58" s="183">
        <f t="shared" si="15"/>
        <v>4076</v>
      </c>
      <c r="AD58" s="190">
        <f t="shared" si="9"/>
        <v>1</v>
      </c>
      <c r="AE58" s="190">
        <f t="shared" si="10"/>
        <v>1</v>
      </c>
      <c r="AF58" s="203"/>
    </row>
    <row r="59" spans="1:32" s="200" customFormat="1" ht="15.75" hidden="1" customHeight="1" x14ac:dyDescent="0.25">
      <c r="A59" s="198">
        <v>56</v>
      </c>
      <c r="B59" s="183" t="s">
        <v>266</v>
      </c>
      <c r="C59" s="170" t="s">
        <v>1400</v>
      </c>
      <c r="D59" s="183" t="s">
        <v>1287</v>
      </c>
      <c r="E59" s="180" t="s">
        <v>1406</v>
      </c>
      <c r="F59" s="170" t="s">
        <v>1407</v>
      </c>
      <c r="G59" s="183" t="s">
        <v>1285</v>
      </c>
      <c r="H59" s="184">
        <v>1</v>
      </c>
      <c r="I59" s="183" t="s">
        <v>18</v>
      </c>
      <c r="J59" s="183">
        <v>86</v>
      </c>
      <c r="K59" s="183">
        <v>86</v>
      </c>
      <c r="L59" s="215"/>
      <c r="M59" s="202">
        <v>179</v>
      </c>
      <c r="N59" s="183">
        <v>179</v>
      </c>
      <c r="O59" s="212" t="s">
        <v>2585</v>
      </c>
      <c r="P59" s="183">
        <v>434</v>
      </c>
      <c r="Q59" s="183">
        <v>434</v>
      </c>
      <c r="R59" s="213"/>
      <c r="S59" s="183">
        <v>171</v>
      </c>
      <c r="T59" s="183">
        <v>171</v>
      </c>
      <c r="U59" s="177"/>
      <c r="V59" s="56">
        <v>249</v>
      </c>
      <c r="W59" s="56">
        <v>249</v>
      </c>
      <c r="X59" s="210"/>
      <c r="Y59" s="56"/>
      <c r="Z59" s="56"/>
      <c r="AA59" s="131"/>
      <c r="AB59" s="183">
        <f t="shared" si="14"/>
        <v>1119</v>
      </c>
      <c r="AC59" s="183">
        <f t="shared" si="15"/>
        <v>1119</v>
      </c>
      <c r="AD59" s="190">
        <f t="shared" si="9"/>
        <v>1</v>
      </c>
      <c r="AE59" s="190">
        <f t="shared" si="10"/>
        <v>1</v>
      </c>
      <c r="AF59" s="203"/>
    </row>
    <row r="60" spans="1:32" s="200" customFormat="1" ht="15.75" hidden="1" customHeight="1" x14ac:dyDescent="0.25">
      <c r="A60" s="198">
        <v>57</v>
      </c>
      <c r="B60" s="183" t="s">
        <v>266</v>
      </c>
      <c r="C60" s="170" t="s">
        <v>1400</v>
      </c>
      <c r="D60" s="183" t="s">
        <v>1287</v>
      </c>
      <c r="E60" s="180" t="s">
        <v>1408</v>
      </c>
      <c r="F60" s="170" t="s">
        <v>1409</v>
      </c>
      <c r="G60" s="183" t="s">
        <v>1285</v>
      </c>
      <c r="H60" s="184">
        <v>1</v>
      </c>
      <c r="I60" s="183" t="s">
        <v>18</v>
      </c>
      <c r="J60" s="183">
        <v>103</v>
      </c>
      <c r="K60" s="183">
        <v>103</v>
      </c>
      <c r="L60" s="215"/>
      <c r="M60" s="202">
        <v>93</v>
      </c>
      <c r="N60" s="183">
        <v>93</v>
      </c>
      <c r="O60" s="212" t="s">
        <v>2586</v>
      </c>
      <c r="P60" s="183">
        <v>114</v>
      </c>
      <c r="Q60" s="183">
        <v>114</v>
      </c>
      <c r="R60" s="213"/>
      <c r="S60" s="183">
        <v>162</v>
      </c>
      <c r="T60" s="183">
        <v>162</v>
      </c>
      <c r="U60" s="177"/>
      <c r="V60" s="56">
        <v>195</v>
      </c>
      <c r="W60" s="56">
        <v>195</v>
      </c>
      <c r="X60" s="210"/>
      <c r="Y60" s="56"/>
      <c r="Z60" s="56"/>
      <c r="AA60" s="131"/>
      <c r="AB60" s="183">
        <f t="shared" si="14"/>
        <v>667</v>
      </c>
      <c r="AC60" s="183">
        <f t="shared" si="15"/>
        <v>667</v>
      </c>
      <c r="AD60" s="190">
        <f t="shared" si="9"/>
        <v>1</v>
      </c>
      <c r="AE60" s="190">
        <f t="shared" si="10"/>
        <v>1</v>
      </c>
      <c r="AF60" s="203"/>
    </row>
    <row r="61" spans="1:32" s="200" customFormat="1" ht="15.75" hidden="1" customHeight="1" x14ac:dyDescent="0.25">
      <c r="A61" s="198">
        <v>58</v>
      </c>
      <c r="B61" s="183" t="s">
        <v>266</v>
      </c>
      <c r="C61" s="170" t="s">
        <v>1400</v>
      </c>
      <c r="D61" s="183" t="s">
        <v>8</v>
      </c>
      <c r="E61" s="180" t="s">
        <v>1410</v>
      </c>
      <c r="F61" s="170" t="s">
        <v>1411</v>
      </c>
      <c r="G61" s="183" t="s">
        <v>1285</v>
      </c>
      <c r="H61" s="184">
        <v>1</v>
      </c>
      <c r="I61" s="183" t="s">
        <v>18</v>
      </c>
      <c r="J61" s="183">
        <v>71</v>
      </c>
      <c r="K61" s="183">
        <v>71</v>
      </c>
      <c r="L61" s="215"/>
      <c r="M61" s="202">
        <v>58</v>
      </c>
      <c r="N61" s="183">
        <v>58</v>
      </c>
      <c r="O61" s="212" t="s">
        <v>2587</v>
      </c>
      <c r="P61" s="183">
        <v>89</v>
      </c>
      <c r="Q61" s="183">
        <v>89</v>
      </c>
      <c r="R61" s="213"/>
      <c r="S61" s="183">
        <v>33</v>
      </c>
      <c r="T61" s="183">
        <v>33</v>
      </c>
      <c r="U61" s="177"/>
      <c r="V61" s="56">
        <f>29+63</f>
        <v>92</v>
      </c>
      <c r="W61" s="56">
        <f>29+63</f>
        <v>92</v>
      </c>
      <c r="X61" s="210"/>
      <c r="Y61" s="56"/>
      <c r="Z61" s="56"/>
      <c r="AA61" s="131"/>
      <c r="AB61" s="183">
        <f t="shared" si="14"/>
        <v>343</v>
      </c>
      <c r="AC61" s="183">
        <f t="shared" si="15"/>
        <v>343</v>
      </c>
      <c r="AD61" s="190">
        <f t="shared" si="9"/>
        <v>1</v>
      </c>
      <c r="AE61" s="190">
        <f t="shared" si="10"/>
        <v>1</v>
      </c>
      <c r="AF61" s="203"/>
    </row>
    <row r="62" spans="1:32" s="200" customFormat="1" ht="15.75" hidden="1" customHeight="1" x14ac:dyDescent="0.25">
      <c r="A62" s="198">
        <v>59</v>
      </c>
      <c r="B62" s="183" t="s">
        <v>266</v>
      </c>
      <c r="C62" s="170" t="s">
        <v>1400</v>
      </c>
      <c r="D62" s="183" t="s">
        <v>1287</v>
      </c>
      <c r="E62" s="180" t="s">
        <v>1412</v>
      </c>
      <c r="F62" s="170" t="s">
        <v>1413</v>
      </c>
      <c r="G62" s="183" t="s">
        <v>1285</v>
      </c>
      <c r="H62" s="184">
        <v>1</v>
      </c>
      <c r="I62" s="183" t="s">
        <v>18</v>
      </c>
      <c r="J62" s="183">
        <v>31</v>
      </c>
      <c r="K62" s="183">
        <v>31</v>
      </c>
      <c r="L62" s="215"/>
      <c r="M62" s="202">
        <v>46</v>
      </c>
      <c r="N62" s="183">
        <v>46</v>
      </c>
      <c r="O62" s="212" t="s">
        <v>2588</v>
      </c>
      <c r="P62" s="183">
        <v>65</v>
      </c>
      <c r="Q62" s="183">
        <v>65</v>
      </c>
      <c r="R62" s="213"/>
      <c r="S62" s="183">
        <v>32</v>
      </c>
      <c r="T62" s="183">
        <v>32</v>
      </c>
      <c r="U62" s="177"/>
      <c r="V62" s="56">
        <f>52+42</f>
        <v>94</v>
      </c>
      <c r="W62" s="56">
        <f>52+42</f>
        <v>94</v>
      </c>
      <c r="X62" s="210"/>
      <c r="Y62" s="56"/>
      <c r="Z62" s="56"/>
      <c r="AA62" s="131"/>
      <c r="AB62" s="183">
        <f t="shared" si="14"/>
        <v>268</v>
      </c>
      <c r="AC62" s="183">
        <f t="shared" si="15"/>
        <v>268</v>
      </c>
      <c r="AD62" s="190">
        <f t="shared" si="9"/>
        <v>1</v>
      </c>
      <c r="AE62" s="190">
        <f t="shared" si="10"/>
        <v>1</v>
      </c>
      <c r="AF62" s="203"/>
    </row>
    <row r="63" spans="1:32" s="200" customFormat="1" ht="15.75" hidden="1" customHeight="1" x14ac:dyDescent="0.25">
      <c r="A63" s="198">
        <v>60</v>
      </c>
      <c r="B63" s="183" t="s">
        <v>266</v>
      </c>
      <c r="C63" s="170" t="s">
        <v>1400</v>
      </c>
      <c r="D63" s="183" t="s">
        <v>8</v>
      </c>
      <c r="E63" s="346" t="s">
        <v>1414</v>
      </c>
      <c r="F63" s="170" t="s">
        <v>1415</v>
      </c>
      <c r="G63" s="183" t="s">
        <v>1285</v>
      </c>
      <c r="H63" s="184">
        <v>1</v>
      </c>
      <c r="I63" s="183" t="s">
        <v>18</v>
      </c>
      <c r="J63" s="183">
        <v>14</v>
      </c>
      <c r="K63" s="183">
        <v>14</v>
      </c>
      <c r="L63" s="215"/>
      <c r="M63" s="202">
        <v>2</v>
      </c>
      <c r="N63" s="183">
        <v>2</v>
      </c>
      <c r="O63" s="212" t="s">
        <v>2589</v>
      </c>
      <c r="P63" s="183">
        <v>1</v>
      </c>
      <c r="Q63" s="183">
        <v>1</v>
      </c>
      <c r="R63" s="213"/>
      <c r="S63" s="183">
        <v>1</v>
      </c>
      <c r="T63" s="183">
        <v>1</v>
      </c>
      <c r="U63" s="177"/>
      <c r="V63" s="56">
        <v>3</v>
      </c>
      <c r="W63" s="56">
        <v>3</v>
      </c>
      <c r="X63" s="210"/>
      <c r="Y63" s="56"/>
      <c r="Z63" s="56"/>
      <c r="AA63" s="131"/>
      <c r="AB63" s="183">
        <f t="shared" si="14"/>
        <v>21</v>
      </c>
      <c r="AC63" s="183">
        <f t="shared" si="15"/>
        <v>21</v>
      </c>
      <c r="AD63" s="190">
        <f t="shared" si="9"/>
        <v>1</v>
      </c>
      <c r="AE63" s="190">
        <f t="shared" si="10"/>
        <v>1</v>
      </c>
      <c r="AF63" s="203"/>
    </row>
    <row r="64" spans="1:32" s="200" customFormat="1" ht="15.75" hidden="1" customHeight="1" x14ac:dyDescent="0.25">
      <c r="A64" s="198">
        <v>61</v>
      </c>
      <c r="B64" s="183" t="s">
        <v>266</v>
      </c>
      <c r="C64" s="170" t="s">
        <v>1400</v>
      </c>
      <c r="D64" s="183" t="s">
        <v>8</v>
      </c>
      <c r="E64" s="346" t="s">
        <v>1416</v>
      </c>
      <c r="F64" s="170" t="s">
        <v>1417</v>
      </c>
      <c r="G64" s="183" t="s">
        <v>1285</v>
      </c>
      <c r="H64" s="184">
        <v>1</v>
      </c>
      <c r="I64" s="183" t="s">
        <v>18</v>
      </c>
      <c r="J64" s="183">
        <v>13</v>
      </c>
      <c r="K64" s="183">
        <v>13</v>
      </c>
      <c r="L64" s="215"/>
      <c r="M64" s="202">
        <v>29</v>
      </c>
      <c r="N64" s="183">
        <v>29</v>
      </c>
      <c r="O64" s="212" t="s">
        <v>2590</v>
      </c>
      <c r="P64" s="183">
        <v>37</v>
      </c>
      <c r="Q64" s="183">
        <v>37</v>
      </c>
      <c r="R64" s="213"/>
      <c r="S64" s="183">
        <v>34</v>
      </c>
      <c r="T64" s="183">
        <v>34</v>
      </c>
      <c r="U64" s="177"/>
      <c r="V64" s="56">
        <v>39</v>
      </c>
      <c r="W64" s="56">
        <v>39</v>
      </c>
      <c r="X64" s="210"/>
      <c r="Y64" s="56"/>
      <c r="Z64" s="56"/>
      <c r="AA64" s="131"/>
      <c r="AB64" s="183">
        <f t="shared" si="14"/>
        <v>152</v>
      </c>
      <c r="AC64" s="183">
        <f t="shared" si="15"/>
        <v>152</v>
      </c>
      <c r="AD64" s="190">
        <f t="shared" si="9"/>
        <v>1</v>
      </c>
      <c r="AE64" s="190">
        <f t="shared" si="10"/>
        <v>1</v>
      </c>
      <c r="AF64" s="203"/>
    </row>
    <row r="65" spans="1:32" s="200" customFormat="1" ht="15.75" hidden="1" customHeight="1" x14ac:dyDescent="0.25">
      <c r="A65" s="198">
        <v>62</v>
      </c>
      <c r="B65" s="183" t="s">
        <v>266</v>
      </c>
      <c r="C65" s="170" t="s">
        <v>1400</v>
      </c>
      <c r="D65" s="183" t="s">
        <v>1287</v>
      </c>
      <c r="E65" s="322" t="s">
        <v>1418</v>
      </c>
      <c r="F65" s="170" t="s">
        <v>1419</v>
      </c>
      <c r="G65" s="183" t="s">
        <v>1281</v>
      </c>
      <c r="H65" s="184">
        <v>1</v>
      </c>
      <c r="I65" s="183" t="s">
        <v>18</v>
      </c>
      <c r="J65" s="187">
        <v>0</v>
      </c>
      <c r="K65" s="187">
        <v>0</v>
      </c>
      <c r="L65" s="209" t="s">
        <v>26</v>
      </c>
      <c r="M65" s="187">
        <v>0</v>
      </c>
      <c r="N65" s="187">
        <v>0</v>
      </c>
      <c r="O65" s="186" t="s">
        <v>26</v>
      </c>
      <c r="P65" s="187">
        <v>0</v>
      </c>
      <c r="Q65" s="187">
        <v>0</v>
      </c>
      <c r="R65" s="186" t="s">
        <v>26</v>
      </c>
      <c r="S65" s="183">
        <v>0</v>
      </c>
      <c r="T65" s="183">
        <v>0</v>
      </c>
      <c r="U65" s="177"/>
      <c r="V65" s="56">
        <v>0</v>
      </c>
      <c r="W65" s="56">
        <v>0</v>
      </c>
      <c r="X65" s="210"/>
      <c r="Y65" s="56"/>
      <c r="Z65" s="56"/>
      <c r="AA65" s="131"/>
      <c r="AB65" s="183">
        <f t="shared" si="7"/>
        <v>0</v>
      </c>
      <c r="AC65" s="183">
        <f t="shared" si="8"/>
        <v>0</v>
      </c>
      <c r="AD65" s="190" t="e">
        <f t="shared" si="9"/>
        <v>#DIV/0!</v>
      </c>
      <c r="AE65" s="190" t="e">
        <f t="shared" si="10"/>
        <v>#DIV/0!</v>
      </c>
      <c r="AF65" s="203"/>
    </row>
    <row r="66" spans="1:32" s="200" customFormat="1" ht="15.75" hidden="1" customHeight="1" x14ac:dyDescent="0.25">
      <c r="A66" s="198">
        <v>63</v>
      </c>
      <c r="B66" s="183" t="s">
        <v>266</v>
      </c>
      <c r="C66" s="170" t="s">
        <v>1400</v>
      </c>
      <c r="D66" s="183" t="s">
        <v>8</v>
      </c>
      <c r="E66" s="322" t="s">
        <v>1420</v>
      </c>
      <c r="F66" s="170" t="s">
        <v>1421</v>
      </c>
      <c r="G66" s="183" t="s">
        <v>1281</v>
      </c>
      <c r="H66" s="184">
        <v>1</v>
      </c>
      <c r="I66" s="183" t="s">
        <v>18</v>
      </c>
      <c r="J66" s="187">
        <v>0</v>
      </c>
      <c r="K66" s="187">
        <v>0</v>
      </c>
      <c r="L66" s="209" t="s">
        <v>26</v>
      </c>
      <c r="M66" s="187">
        <v>0</v>
      </c>
      <c r="N66" s="187">
        <v>0</v>
      </c>
      <c r="O66" s="186" t="s">
        <v>26</v>
      </c>
      <c r="P66" s="187">
        <v>0</v>
      </c>
      <c r="Q66" s="187">
        <v>0</v>
      </c>
      <c r="R66" s="186" t="s">
        <v>26</v>
      </c>
      <c r="S66" s="183">
        <v>0</v>
      </c>
      <c r="T66" s="183">
        <v>0</v>
      </c>
      <c r="U66" s="177"/>
      <c r="V66" s="56">
        <v>0</v>
      </c>
      <c r="W66" s="56">
        <v>0</v>
      </c>
      <c r="X66" s="210"/>
      <c r="Y66" s="56"/>
      <c r="Z66" s="56"/>
      <c r="AA66" s="131"/>
      <c r="AB66" s="183">
        <f t="shared" si="7"/>
        <v>0</v>
      </c>
      <c r="AC66" s="183">
        <f t="shared" si="8"/>
        <v>0</v>
      </c>
      <c r="AD66" s="190" t="e">
        <f t="shared" si="9"/>
        <v>#DIV/0!</v>
      </c>
      <c r="AE66" s="190" t="e">
        <f t="shared" si="10"/>
        <v>#DIV/0!</v>
      </c>
      <c r="AF66" s="203"/>
    </row>
    <row r="67" spans="1:32" s="200" customFormat="1" ht="15.75" hidden="1" customHeight="1" x14ac:dyDescent="0.25">
      <c r="A67" s="198">
        <v>64</v>
      </c>
      <c r="B67" s="183" t="s">
        <v>266</v>
      </c>
      <c r="C67" s="170" t="s">
        <v>1400</v>
      </c>
      <c r="D67" s="183" t="s">
        <v>8</v>
      </c>
      <c r="E67" s="322" t="s">
        <v>1422</v>
      </c>
      <c r="F67" s="170" t="s">
        <v>1423</v>
      </c>
      <c r="G67" s="183" t="s">
        <v>1281</v>
      </c>
      <c r="H67" s="184">
        <v>1</v>
      </c>
      <c r="I67" s="183" t="s">
        <v>18</v>
      </c>
      <c r="J67" s="187">
        <v>0</v>
      </c>
      <c r="K67" s="187">
        <v>0</v>
      </c>
      <c r="L67" s="209" t="s">
        <v>26</v>
      </c>
      <c r="M67" s="187">
        <v>0</v>
      </c>
      <c r="N67" s="187">
        <v>0</v>
      </c>
      <c r="O67" s="186" t="s">
        <v>26</v>
      </c>
      <c r="P67" s="187">
        <v>0</v>
      </c>
      <c r="Q67" s="187">
        <v>0</v>
      </c>
      <c r="R67" s="186" t="s">
        <v>26</v>
      </c>
      <c r="S67" s="183">
        <v>0</v>
      </c>
      <c r="T67" s="183">
        <v>0</v>
      </c>
      <c r="U67" s="177"/>
      <c r="V67" s="56">
        <v>0</v>
      </c>
      <c r="W67" s="56">
        <v>0</v>
      </c>
      <c r="X67" s="210"/>
      <c r="Y67" s="56"/>
      <c r="Z67" s="56"/>
      <c r="AA67" s="131"/>
      <c r="AB67" s="183">
        <f t="shared" si="7"/>
        <v>0</v>
      </c>
      <c r="AC67" s="183">
        <f t="shared" si="8"/>
        <v>0</v>
      </c>
      <c r="AD67" s="190" t="e">
        <f t="shared" si="9"/>
        <v>#DIV/0!</v>
      </c>
      <c r="AE67" s="190" t="e">
        <f t="shared" si="10"/>
        <v>#DIV/0!</v>
      </c>
      <c r="AF67" s="203"/>
    </row>
    <row r="68" spans="1:32" s="200" customFormat="1" ht="15.75" hidden="1" customHeight="1" x14ac:dyDescent="0.25">
      <c r="A68" s="198">
        <v>65</v>
      </c>
      <c r="B68" s="183" t="s">
        <v>266</v>
      </c>
      <c r="C68" s="170" t="s">
        <v>1424</v>
      </c>
      <c r="D68" s="183" t="s">
        <v>1311</v>
      </c>
      <c r="E68" s="404" t="s">
        <v>1425</v>
      </c>
      <c r="F68" s="170" t="s">
        <v>1426</v>
      </c>
      <c r="G68" s="183" t="s">
        <v>1314</v>
      </c>
      <c r="H68" s="184">
        <v>-0.03</v>
      </c>
      <c r="I68" s="183" t="s">
        <v>831</v>
      </c>
      <c r="J68" s="187">
        <v>0</v>
      </c>
      <c r="K68" s="187">
        <v>0</v>
      </c>
      <c r="L68" s="209" t="s">
        <v>26</v>
      </c>
      <c r="M68" s="187">
        <v>0</v>
      </c>
      <c r="N68" s="187">
        <v>0</v>
      </c>
      <c r="O68" s="186" t="s">
        <v>26</v>
      </c>
      <c r="P68" s="187">
        <v>0</v>
      </c>
      <c r="Q68" s="187">
        <v>0</v>
      </c>
      <c r="R68" s="186" t="s">
        <v>26</v>
      </c>
      <c r="S68" s="207"/>
      <c r="T68" s="206"/>
      <c r="U68" s="177"/>
      <c r="V68" s="56">
        <v>0</v>
      </c>
      <c r="W68" s="56">
        <v>0</v>
      </c>
      <c r="X68" s="210"/>
      <c r="Y68" s="56"/>
      <c r="Z68" s="56"/>
      <c r="AA68" s="131"/>
      <c r="AB68" s="211"/>
      <c r="AC68" s="211"/>
      <c r="AD68" s="211"/>
      <c r="AE68" s="211"/>
      <c r="AF68" s="211"/>
    </row>
    <row r="69" spans="1:32" s="200" customFormat="1" ht="15.75" hidden="1" customHeight="1" x14ac:dyDescent="0.25">
      <c r="A69" s="198">
        <v>66</v>
      </c>
      <c r="B69" s="183" t="s">
        <v>266</v>
      </c>
      <c r="C69" s="170" t="s">
        <v>1424</v>
      </c>
      <c r="D69" s="183" t="s">
        <v>1282</v>
      </c>
      <c r="E69" s="404" t="s">
        <v>1427</v>
      </c>
      <c r="F69" s="170" t="s">
        <v>1428</v>
      </c>
      <c r="G69" s="183" t="s">
        <v>1314</v>
      </c>
      <c r="H69" s="183" t="s">
        <v>1429</v>
      </c>
      <c r="I69" s="183" t="s">
        <v>831</v>
      </c>
      <c r="J69" s="187">
        <v>0</v>
      </c>
      <c r="K69" s="187">
        <v>0</v>
      </c>
      <c r="L69" s="209" t="s">
        <v>26</v>
      </c>
      <c r="M69" s="187">
        <v>0</v>
      </c>
      <c r="N69" s="187">
        <v>0</v>
      </c>
      <c r="O69" s="186" t="s">
        <v>26</v>
      </c>
      <c r="P69" s="187">
        <v>0</v>
      </c>
      <c r="Q69" s="187">
        <v>0</v>
      </c>
      <c r="R69" s="186" t="s">
        <v>26</v>
      </c>
      <c r="S69" s="207"/>
      <c r="T69" s="206"/>
      <c r="U69" s="177"/>
      <c r="V69" s="56">
        <v>0</v>
      </c>
      <c r="W69" s="56">
        <v>0</v>
      </c>
      <c r="X69" s="210"/>
      <c r="Y69" s="56"/>
      <c r="Z69" s="56"/>
      <c r="AA69" s="131"/>
      <c r="AB69" s="211"/>
      <c r="AC69" s="211"/>
      <c r="AD69" s="211"/>
      <c r="AE69" s="211"/>
      <c r="AF69" s="211"/>
    </row>
    <row r="70" spans="1:32" s="200" customFormat="1" ht="15.75" hidden="1" customHeight="1" x14ac:dyDescent="0.25">
      <c r="A70" s="198">
        <v>67</v>
      </c>
      <c r="B70" s="183" t="s">
        <v>266</v>
      </c>
      <c r="C70" s="170" t="s">
        <v>1424</v>
      </c>
      <c r="D70" s="183" t="s">
        <v>1287</v>
      </c>
      <c r="E70" s="404" t="s">
        <v>1430</v>
      </c>
      <c r="F70" s="170" t="s">
        <v>1431</v>
      </c>
      <c r="G70" s="183" t="s">
        <v>1295</v>
      </c>
      <c r="H70" s="184">
        <v>1</v>
      </c>
      <c r="I70" s="183" t="s">
        <v>18</v>
      </c>
      <c r="J70" s="187">
        <v>0</v>
      </c>
      <c r="K70" s="187">
        <v>0</v>
      </c>
      <c r="L70" s="209" t="s">
        <v>26</v>
      </c>
      <c r="M70" s="187">
        <v>0</v>
      </c>
      <c r="N70" s="187">
        <v>0</v>
      </c>
      <c r="O70" s="186" t="s">
        <v>26</v>
      </c>
      <c r="P70" s="187">
        <v>0</v>
      </c>
      <c r="Q70" s="187">
        <v>0</v>
      </c>
      <c r="R70" s="213" t="s">
        <v>26</v>
      </c>
      <c r="S70" s="183">
        <v>4</v>
      </c>
      <c r="T70" s="183">
        <v>4</v>
      </c>
      <c r="U70" s="177"/>
      <c r="V70" s="56">
        <v>4</v>
      </c>
      <c r="W70" s="56">
        <v>4</v>
      </c>
      <c r="X70" s="210"/>
      <c r="Y70" s="56"/>
      <c r="Z70" s="56"/>
      <c r="AA70" s="131"/>
      <c r="AB70" s="183">
        <f t="shared" ref="AB70:AB78" si="16">J70+M70+P70+S70+V70</f>
        <v>8</v>
      </c>
      <c r="AC70" s="183">
        <f t="shared" ref="AC70:AC78" si="17">K70+N70+Q70+T70+W70</f>
        <v>8</v>
      </c>
      <c r="AD70" s="190">
        <f t="shared" ref="AD70:AD83" si="18">+AB70/AC70</f>
        <v>1</v>
      </c>
      <c r="AE70" s="190">
        <f t="shared" ref="AE70:AE83" si="19">+AD70/H70</f>
        <v>1</v>
      </c>
      <c r="AF70" s="203"/>
    </row>
    <row r="71" spans="1:32" s="200" customFormat="1" ht="15.75" hidden="1" customHeight="1" x14ac:dyDescent="0.25">
      <c r="A71" s="198">
        <v>68</v>
      </c>
      <c r="B71" s="183" t="s">
        <v>266</v>
      </c>
      <c r="C71" s="170" t="s">
        <v>1424</v>
      </c>
      <c r="D71" s="183" t="s">
        <v>8</v>
      </c>
      <c r="E71" s="347" t="s">
        <v>1432</v>
      </c>
      <c r="F71" s="172" t="s">
        <v>3803</v>
      </c>
      <c r="G71" s="183" t="s">
        <v>1285</v>
      </c>
      <c r="H71" s="184">
        <v>1</v>
      </c>
      <c r="I71" s="183" t="s">
        <v>18</v>
      </c>
      <c r="J71" s="183">
        <v>93</v>
      </c>
      <c r="K71" s="183">
        <v>93</v>
      </c>
      <c r="L71" s="215"/>
      <c r="M71" s="201">
        <v>135</v>
      </c>
      <c r="N71" s="183">
        <v>135</v>
      </c>
      <c r="O71" s="212"/>
      <c r="P71" s="183">
        <v>4</v>
      </c>
      <c r="Q71" s="183">
        <v>12</v>
      </c>
      <c r="R71" s="213"/>
      <c r="S71" s="183">
        <v>81</v>
      </c>
      <c r="T71" s="183">
        <v>60</v>
      </c>
      <c r="U71" s="194" t="s">
        <v>3367</v>
      </c>
      <c r="V71" s="56">
        <v>64</v>
      </c>
      <c r="W71" s="56">
        <v>64</v>
      </c>
      <c r="X71" s="210"/>
      <c r="Y71" s="56"/>
      <c r="Z71" s="56"/>
      <c r="AA71" s="131"/>
      <c r="AB71" s="219">
        <f t="shared" si="16"/>
        <v>377</v>
      </c>
      <c r="AC71" s="219">
        <f t="shared" si="17"/>
        <v>364</v>
      </c>
      <c r="AD71" s="205">
        <f t="shared" si="18"/>
        <v>1.0357142857142858</v>
      </c>
      <c r="AE71" s="205">
        <f t="shared" si="19"/>
        <v>1.0357142857142858</v>
      </c>
      <c r="AF71" s="203"/>
    </row>
    <row r="72" spans="1:32" s="200" customFormat="1" ht="15.75" hidden="1" customHeight="1" x14ac:dyDescent="0.25">
      <c r="A72" s="198">
        <v>69</v>
      </c>
      <c r="B72" s="183" t="s">
        <v>266</v>
      </c>
      <c r="C72" s="170" t="s">
        <v>1424</v>
      </c>
      <c r="D72" s="183" t="s">
        <v>8</v>
      </c>
      <c r="E72" s="180" t="s">
        <v>1433</v>
      </c>
      <c r="F72" s="170" t="s">
        <v>1434</v>
      </c>
      <c r="G72" s="183" t="s">
        <v>1435</v>
      </c>
      <c r="H72" s="184">
        <v>1</v>
      </c>
      <c r="I72" s="183" t="s">
        <v>18</v>
      </c>
      <c r="J72" s="183">
        <v>1</v>
      </c>
      <c r="K72" s="183">
        <v>1</v>
      </c>
      <c r="L72" s="215"/>
      <c r="M72" s="183">
        <v>0</v>
      </c>
      <c r="N72" s="183">
        <v>0</v>
      </c>
      <c r="O72" s="212"/>
      <c r="P72" s="183">
        <v>0</v>
      </c>
      <c r="Q72" s="183">
        <v>0</v>
      </c>
      <c r="R72" s="213"/>
      <c r="S72" s="183">
        <v>0</v>
      </c>
      <c r="T72" s="183">
        <v>0</v>
      </c>
      <c r="U72" s="177"/>
      <c r="V72" s="56">
        <v>0</v>
      </c>
      <c r="W72" s="56">
        <v>0</v>
      </c>
      <c r="X72" s="210"/>
      <c r="Y72" s="56"/>
      <c r="Z72" s="56"/>
      <c r="AA72" s="131"/>
      <c r="AB72" s="183">
        <f t="shared" si="16"/>
        <v>1</v>
      </c>
      <c r="AC72" s="183">
        <f t="shared" si="17"/>
        <v>1</v>
      </c>
      <c r="AD72" s="190">
        <f t="shared" si="18"/>
        <v>1</v>
      </c>
      <c r="AE72" s="190">
        <f t="shared" si="19"/>
        <v>1</v>
      </c>
      <c r="AF72" s="203"/>
    </row>
    <row r="73" spans="1:32" s="200" customFormat="1" ht="15.75" hidden="1" customHeight="1" x14ac:dyDescent="0.25">
      <c r="A73" s="198">
        <v>70</v>
      </c>
      <c r="B73" s="183" t="s">
        <v>266</v>
      </c>
      <c r="C73" s="170" t="s">
        <v>1424</v>
      </c>
      <c r="D73" s="183" t="s">
        <v>8</v>
      </c>
      <c r="E73" s="180" t="s">
        <v>1436</v>
      </c>
      <c r="F73" s="170" t="s">
        <v>1437</v>
      </c>
      <c r="G73" s="183" t="s">
        <v>1285</v>
      </c>
      <c r="H73" s="184">
        <v>1</v>
      </c>
      <c r="I73" s="183" t="s">
        <v>18</v>
      </c>
      <c r="J73" s="183">
        <v>17</v>
      </c>
      <c r="K73" s="187">
        <v>13</v>
      </c>
      <c r="L73" s="215"/>
      <c r="M73" s="201">
        <v>17</v>
      </c>
      <c r="N73" s="187">
        <v>13</v>
      </c>
      <c r="O73" s="212" t="s">
        <v>2591</v>
      </c>
      <c r="P73" s="183">
        <v>2</v>
      </c>
      <c r="Q73" s="187">
        <v>13</v>
      </c>
      <c r="R73" s="213"/>
      <c r="S73" s="183">
        <v>17</v>
      </c>
      <c r="T73" s="187">
        <v>13</v>
      </c>
      <c r="U73" s="177"/>
      <c r="V73" s="56">
        <v>13</v>
      </c>
      <c r="W73" s="187">
        <v>13</v>
      </c>
      <c r="X73" s="210"/>
      <c r="Y73" s="56"/>
      <c r="Z73" s="56"/>
      <c r="AA73" s="131"/>
      <c r="AB73" s="183">
        <f t="shared" si="16"/>
        <v>66</v>
      </c>
      <c r="AC73" s="183">
        <f>K73+N73+Q73+T73+W73</f>
        <v>65</v>
      </c>
      <c r="AD73" s="190">
        <f t="shared" si="18"/>
        <v>1.0153846153846153</v>
      </c>
      <c r="AE73" s="190">
        <f t="shared" si="19"/>
        <v>1.0153846153846153</v>
      </c>
      <c r="AF73" s="203"/>
    </row>
    <row r="74" spans="1:32" s="200" customFormat="1" ht="15.75" hidden="1" customHeight="1" x14ac:dyDescent="0.25">
      <c r="A74" s="198">
        <v>71</v>
      </c>
      <c r="B74" s="183" t="s">
        <v>266</v>
      </c>
      <c r="C74" s="170" t="s">
        <v>1424</v>
      </c>
      <c r="D74" s="183" t="s">
        <v>1287</v>
      </c>
      <c r="E74" s="322" t="s">
        <v>1438</v>
      </c>
      <c r="F74" s="170" t="s">
        <v>1439</v>
      </c>
      <c r="G74" s="183" t="s">
        <v>1281</v>
      </c>
      <c r="H74" s="184">
        <v>0.2</v>
      </c>
      <c r="I74" s="183" t="s">
        <v>18</v>
      </c>
      <c r="J74" s="187">
        <v>0</v>
      </c>
      <c r="K74" s="187">
        <v>0</v>
      </c>
      <c r="L74" s="209" t="s">
        <v>26</v>
      </c>
      <c r="M74" s="187">
        <v>0</v>
      </c>
      <c r="N74" s="187">
        <v>0</v>
      </c>
      <c r="O74" s="186" t="s">
        <v>26</v>
      </c>
      <c r="P74" s="183">
        <v>17</v>
      </c>
      <c r="Q74" s="187">
        <v>13</v>
      </c>
      <c r="R74" s="213"/>
      <c r="S74" s="187">
        <v>0</v>
      </c>
      <c r="T74" s="187">
        <v>0</v>
      </c>
      <c r="U74" s="187">
        <v>0</v>
      </c>
      <c r="V74" s="187">
        <v>0</v>
      </c>
      <c r="W74" s="187">
        <v>0</v>
      </c>
      <c r="X74" s="210"/>
      <c r="Y74" s="56"/>
      <c r="Z74" s="56"/>
      <c r="AA74" s="131"/>
      <c r="AB74" s="219">
        <f t="shared" si="16"/>
        <v>17</v>
      </c>
      <c r="AC74" s="219">
        <f t="shared" si="17"/>
        <v>13</v>
      </c>
      <c r="AD74" s="205">
        <f t="shared" si="18"/>
        <v>1.3076923076923077</v>
      </c>
      <c r="AE74" s="205">
        <f t="shared" si="19"/>
        <v>6.5384615384615383</v>
      </c>
      <c r="AF74" s="326"/>
    </row>
    <row r="75" spans="1:32" s="200" customFormat="1" ht="15.75" hidden="1" customHeight="1" x14ac:dyDescent="0.25">
      <c r="A75" s="198">
        <v>72</v>
      </c>
      <c r="B75" s="183" t="s">
        <v>266</v>
      </c>
      <c r="C75" s="170" t="s">
        <v>1424</v>
      </c>
      <c r="D75" s="183" t="s">
        <v>8</v>
      </c>
      <c r="E75" s="347" t="s">
        <v>1440</v>
      </c>
      <c r="F75" s="170" t="s">
        <v>1441</v>
      </c>
      <c r="G75" s="183" t="s">
        <v>1285</v>
      </c>
      <c r="H75" s="184">
        <v>1</v>
      </c>
      <c r="I75" s="183" t="s">
        <v>18</v>
      </c>
      <c r="J75" s="183">
        <v>19</v>
      </c>
      <c r="K75" s="187">
        <v>20</v>
      </c>
      <c r="L75" s="215"/>
      <c r="M75" s="183">
        <v>24</v>
      </c>
      <c r="N75" s="187">
        <v>20</v>
      </c>
      <c r="O75" s="212"/>
      <c r="P75" s="187">
        <v>0</v>
      </c>
      <c r="Q75" s="187">
        <v>20</v>
      </c>
      <c r="R75" s="186" t="s">
        <v>26</v>
      </c>
      <c r="S75" s="183">
        <v>19</v>
      </c>
      <c r="T75" s="187">
        <v>20</v>
      </c>
      <c r="U75" s="177"/>
      <c r="V75" s="56">
        <v>22</v>
      </c>
      <c r="W75" s="187">
        <v>20</v>
      </c>
      <c r="X75" s="210"/>
      <c r="Y75" s="56"/>
      <c r="Z75" s="56"/>
      <c r="AA75" s="131"/>
      <c r="AB75" s="183">
        <f t="shared" si="16"/>
        <v>84</v>
      </c>
      <c r="AC75" s="183">
        <f t="shared" si="17"/>
        <v>100</v>
      </c>
      <c r="AD75" s="190">
        <f t="shared" si="18"/>
        <v>0.84</v>
      </c>
      <c r="AE75" s="190">
        <f t="shared" si="19"/>
        <v>0.84</v>
      </c>
      <c r="AF75" s="203"/>
    </row>
    <row r="76" spans="1:32" s="200" customFormat="1" ht="15.75" hidden="1" customHeight="1" x14ac:dyDescent="0.25">
      <c r="A76" s="198">
        <v>73</v>
      </c>
      <c r="B76" s="183" t="s">
        <v>266</v>
      </c>
      <c r="C76" s="170" t="s">
        <v>1424</v>
      </c>
      <c r="D76" s="183" t="s">
        <v>8</v>
      </c>
      <c r="E76" s="347" t="s">
        <v>1442</v>
      </c>
      <c r="F76" s="170" t="s">
        <v>1443</v>
      </c>
      <c r="G76" s="183" t="s">
        <v>1285</v>
      </c>
      <c r="H76" s="184">
        <v>1</v>
      </c>
      <c r="I76" s="183" t="s">
        <v>18</v>
      </c>
      <c r="J76" s="214">
        <v>26</v>
      </c>
      <c r="K76" s="187">
        <v>16</v>
      </c>
      <c r="L76" s="215"/>
      <c r="M76" s="183">
        <v>21</v>
      </c>
      <c r="N76" s="187">
        <v>16</v>
      </c>
      <c r="O76" s="212"/>
      <c r="P76" s="183"/>
      <c r="Q76" s="187">
        <v>16</v>
      </c>
      <c r="R76" s="213"/>
      <c r="S76" s="183">
        <v>23</v>
      </c>
      <c r="T76" s="187">
        <v>16</v>
      </c>
      <c r="U76" s="177"/>
      <c r="V76" s="56">
        <v>19</v>
      </c>
      <c r="W76" s="187">
        <v>16</v>
      </c>
      <c r="X76" s="210" t="s">
        <v>3607</v>
      </c>
      <c r="Y76" s="56"/>
      <c r="Z76" s="56"/>
      <c r="AA76" s="131"/>
      <c r="AB76" s="183">
        <f t="shared" si="16"/>
        <v>89</v>
      </c>
      <c r="AC76" s="183">
        <f t="shared" si="17"/>
        <v>80</v>
      </c>
      <c r="AD76" s="190">
        <f t="shared" si="18"/>
        <v>1.1125</v>
      </c>
      <c r="AE76" s="190">
        <f t="shared" si="19"/>
        <v>1.1125</v>
      </c>
      <c r="AF76" s="203"/>
    </row>
    <row r="77" spans="1:32" s="200" customFormat="1" ht="15.75" hidden="1" customHeight="1" x14ac:dyDescent="0.25">
      <c r="A77" s="198">
        <v>74</v>
      </c>
      <c r="B77" s="183" t="s">
        <v>266</v>
      </c>
      <c r="C77" s="170" t="s">
        <v>1424</v>
      </c>
      <c r="D77" s="183" t="s">
        <v>1287</v>
      </c>
      <c r="E77" s="180" t="s">
        <v>1444</v>
      </c>
      <c r="F77" s="170" t="s">
        <v>1445</v>
      </c>
      <c r="G77" s="183" t="s">
        <v>1314</v>
      </c>
      <c r="H77" s="184">
        <v>1</v>
      </c>
      <c r="I77" s="183" t="s">
        <v>18</v>
      </c>
      <c r="J77" s="187">
        <v>0</v>
      </c>
      <c r="K77" s="187">
        <v>0</v>
      </c>
      <c r="L77" s="209" t="s">
        <v>26</v>
      </c>
      <c r="M77" s="187">
        <v>76</v>
      </c>
      <c r="N77" s="187">
        <v>0</v>
      </c>
      <c r="O77" s="212" t="s">
        <v>2618</v>
      </c>
      <c r="P77" s="187">
        <v>0</v>
      </c>
      <c r="Q77" s="187">
        <v>0</v>
      </c>
      <c r="R77" s="213"/>
      <c r="S77" s="183">
        <v>84</v>
      </c>
      <c r="T77" s="187">
        <v>300</v>
      </c>
      <c r="U77" s="194" t="s">
        <v>3368</v>
      </c>
      <c r="V77" s="56">
        <v>72</v>
      </c>
      <c r="W77" s="187">
        <v>0</v>
      </c>
      <c r="X77" s="210"/>
      <c r="Y77" s="56"/>
      <c r="Z77" s="56"/>
      <c r="AA77" s="131"/>
      <c r="AB77" s="183">
        <f t="shared" si="16"/>
        <v>232</v>
      </c>
      <c r="AC77" s="183">
        <f t="shared" si="17"/>
        <v>300</v>
      </c>
      <c r="AD77" s="190">
        <f t="shared" si="18"/>
        <v>0.77333333333333332</v>
      </c>
      <c r="AE77" s="190">
        <f t="shared" si="19"/>
        <v>0.77333333333333332</v>
      </c>
      <c r="AF77" s="203"/>
    </row>
    <row r="78" spans="1:32" s="200" customFormat="1" ht="15.75" hidden="1" customHeight="1" x14ac:dyDescent="0.25">
      <c r="A78" s="198">
        <v>75</v>
      </c>
      <c r="B78" s="183" t="s">
        <v>266</v>
      </c>
      <c r="C78" s="170" t="s">
        <v>1424</v>
      </c>
      <c r="D78" s="183" t="s">
        <v>8</v>
      </c>
      <c r="E78" s="322" t="s">
        <v>1446</v>
      </c>
      <c r="F78" s="170" t="s">
        <v>1447</v>
      </c>
      <c r="G78" s="214" t="s">
        <v>1281</v>
      </c>
      <c r="H78" s="184">
        <v>1</v>
      </c>
      <c r="I78" s="183" t="s">
        <v>18</v>
      </c>
      <c r="J78" s="187">
        <v>0</v>
      </c>
      <c r="K78" s="187">
        <v>0</v>
      </c>
      <c r="L78" s="209" t="s">
        <v>26</v>
      </c>
      <c r="M78" s="187">
        <v>0</v>
      </c>
      <c r="N78" s="187">
        <v>0</v>
      </c>
      <c r="O78" s="212"/>
      <c r="P78" s="187">
        <v>0</v>
      </c>
      <c r="Q78" s="187">
        <v>0</v>
      </c>
      <c r="R78" s="213" t="s">
        <v>26</v>
      </c>
      <c r="S78" s="187">
        <v>0</v>
      </c>
      <c r="T78" s="187">
        <v>0</v>
      </c>
      <c r="U78" s="194" t="s">
        <v>3368</v>
      </c>
      <c r="V78" s="219">
        <v>1</v>
      </c>
      <c r="W78" s="219">
        <v>1</v>
      </c>
      <c r="X78" s="210"/>
      <c r="Y78" s="56"/>
      <c r="Z78" s="56"/>
      <c r="AA78" s="131"/>
      <c r="AB78" s="219">
        <f t="shared" si="16"/>
        <v>1</v>
      </c>
      <c r="AC78" s="219">
        <f t="shared" si="17"/>
        <v>1</v>
      </c>
      <c r="AD78" s="205">
        <f t="shared" si="18"/>
        <v>1</v>
      </c>
      <c r="AE78" s="205">
        <f t="shared" si="19"/>
        <v>1</v>
      </c>
      <c r="AF78" s="203"/>
    </row>
    <row r="79" spans="1:32" s="200" customFormat="1" ht="15.75" hidden="1" customHeight="1" x14ac:dyDescent="0.25">
      <c r="A79" s="198">
        <v>76</v>
      </c>
      <c r="B79" s="183" t="s">
        <v>266</v>
      </c>
      <c r="C79" s="170" t="s">
        <v>1424</v>
      </c>
      <c r="D79" s="183" t="s">
        <v>8</v>
      </c>
      <c r="E79" s="322" t="s">
        <v>1448</v>
      </c>
      <c r="F79" s="170" t="s">
        <v>1449</v>
      </c>
      <c r="G79" s="183" t="s">
        <v>1285</v>
      </c>
      <c r="H79" s="184">
        <v>1</v>
      </c>
      <c r="I79" s="183" t="s">
        <v>18</v>
      </c>
      <c r="J79" s="183">
        <v>0</v>
      </c>
      <c r="K79" s="183">
        <v>0</v>
      </c>
      <c r="L79" s="191"/>
      <c r="M79" s="183">
        <v>0</v>
      </c>
      <c r="N79" s="183">
        <v>0</v>
      </c>
      <c r="O79" s="212"/>
      <c r="P79" s="187">
        <v>0</v>
      </c>
      <c r="Q79" s="187">
        <v>0</v>
      </c>
      <c r="R79" s="186" t="s">
        <v>26</v>
      </c>
      <c r="S79" s="183">
        <v>0</v>
      </c>
      <c r="T79" s="183">
        <v>0</v>
      </c>
      <c r="U79" s="177"/>
      <c r="V79" s="56">
        <v>0</v>
      </c>
      <c r="W79" s="56">
        <v>0</v>
      </c>
      <c r="X79" s="210"/>
      <c r="Y79" s="56"/>
      <c r="Z79" s="56"/>
      <c r="AA79" s="131"/>
      <c r="AB79" s="183">
        <f t="shared" ref="AB79:AB80" si="20">J79+M79+P79+S79</f>
        <v>0</v>
      </c>
      <c r="AC79" s="183">
        <f t="shared" ref="AC79:AC80" si="21">K79+N79+Q79+S79</f>
        <v>0</v>
      </c>
      <c r="AD79" s="190" t="e">
        <f t="shared" si="18"/>
        <v>#DIV/0!</v>
      </c>
      <c r="AE79" s="190" t="e">
        <f t="shared" si="19"/>
        <v>#DIV/0!</v>
      </c>
      <c r="AF79" s="203"/>
    </row>
    <row r="80" spans="1:32" s="200" customFormat="1" ht="15.75" hidden="1" customHeight="1" x14ac:dyDescent="0.25">
      <c r="A80" s="198">
        <v>77</v>
      </c>
      <c r="B80" s="183" t="s">
        <v>266</v>
      </c>
      <c r="C80" s="170" t="s">
        <v>1424</v>
      </c>
      <c r="D80" s="183" t="s">
        <v>8</v>
      </c>
      <c r="E80" s="322" t="s">
        <v>1450</v>
      </c>
      <c r="F80" s="170" t="s">
        <v>1451</v>
      </c>
      <c r="G80" s="183" t="s">
        <v>1285</v>
      </c>
      <c r="H80" s="184">
        <v>1</v>
      </c>
      <c r="I80" s="183" t="s">
        <v>18</v>
      </c>
      <c r="J80" s="183">
        <v>0</v>
      </c>
      <c r="K80" s="183">
        <v>0</v>
      </c>
      <c r="L80" s="191"/>
      <c r="M80" s="183">
        <v>0</v>
      </c>
      <c r="N80" s="183">
        <v>0</v>
      </c>
      <c r="O80" s="212"/>
      <c r="P80" s="183">
        <v>0</v>
      </c>
      <c r="Q80" s="183">
        <v>0</v>
      </c>
      <c r="R80" s="213"/>
      <c r="S80" s="183">
        <v>0</v>
      </c>
      <c r="T80" s="183">
        <v>0</v>
      </c>
      <c r="U80" s="177"/>
      <c r="V80" s="56">
        <v>0</v>
      </c>
      <c r="W80" s="56">
        <v>0</v>
      </c>
      <c r="X80" s="210"/>
      <c r="Y80" s="56"/>
      <c r="Z80" s="56"/>
      <c r="AA80" s="131"/>
      <c r="AB80" s="183">
        <f t="shared" si="20"/>
        <v>0</v>
      </c>
      <c r="AC80" s="183">
        <f t="shared" si="21"/>
        <v>0</v>
      </c>
      <c r="AD80" s="190" t="e">
        <f t="shared" si="18"/>
        <v>#DIV/0!</v>
      </c>
      <c r="AE80" s="190" t="e">
        <f t="shared" si="19"/>
        <v>#DIV/0!</v>
      </c>
      <c r="AF80" s="203"/>
    </row>
    <row r="81" spans="1:32" s="200" customFormat="1" ht="15.75" hidden="1" customHeight="1" x14ac:dyDescent="0.25">
      <c r="A81" s="198">
        <v>78</v>
      </c>
      <c r="B81" s="183" t="s">
        <v>266</v>
      </c>
      <c r="C81" s="170" t="s">
        <v>1424</v>
      </c>
      <c r="D81" s="183" t="s">
        <v>1287</v>
      </c>
      <c r="E81" s="180" t="s">
        <v>1452</v>
      </c>
      <c r="F81" s="170" t="s">
        <v>1453</v>
      </c>
      <c r="G81" s="183" t="s">
        <v>1295</v>
      </c>
      <c r="H81" s="184">
        <v>1</v>
      </c>
      <c r="I81" s="183" t="s">
        <v>18</v>
      </c>
      <c r="J81" s="183">
        <v>65</v>
      </c>
      <c r="K81" s="183">
        <v>65</v>
      </c>
      <c r="L81" s="215"/>
      <c r="M81" s="183">
        <v>55</v>
      </c>
      <c r="N81" s="183">
        <v>55</v>
      </c>
      <c r="O81" s="212" t="s">
        <v>2592</v>
      </c>
      <c r="P81" s="183">
        <v>0</v>
      </c>
      <c r="Q81" s="183">
        <v>0</v>
      </c>
      <c r="R81" s="213"/>
      <c r="S81" s="183">
        <v>73</v>
      </c>
      <c r="T81" s="183">
        <v>73</v>
      </c>
      <c r="U81" s="194" t="s">
        <v>3369</v>
      </c>
      <c r="V81" s="56">
        <v>0</v>
      </c>
      <c r="W81" s="56">
        <v>0</v>
      </c>
      <c r="X81" s="210" t="s">
        <v>3608</v>
      </c>
      <c r="Y81" s="56"/>
      <c r="Z81" s="56"/>
      <c r="AA81" s="131"/>
      <c r="AB81" s="183">
        <f t="shared" ref="AB81:AB83" si="22">J81+M81+P81+S81+V81</f>
        <v>193</v>
      </c>
      <c r="AC81" s="183">
        <f t="shared" ref="AC81:AC83" si="23">K81+N81+Q81+T81+W81</f>
        <v>193</v>
      </c>
      <c r="AD81" s="190">
        <f t="shared" si="18"/>
        <v>1</v>
      </c>
      <c r="AE81" s="190">
        <f t="shared" si="19"/>
        <v>1</v>
      </c>
      <c r="AF81" s="203"/>
    </row>
    <row r="82" spans="1:32" s="200" customFormat="1" ht="15.75" hidden="1" customHeight="1" x14ac:dyDescent="0.25">
      <c r="A82" s="198">
        <v>79</v>
      </c>
      <c r="B82" s="183" t="s">
        <v>266</v>
      </c>
      <c r="C82" s="170" t="s">
        <v>1424</v>
      </c>
      <c r="D82" s="183" t="s">
        <v>8</v>
      </c>
      <c r="E82" s="347" t="s">
        <v>1454</v>
      </c>
      <c r="F82" s="170" t="s">
        <v>1455</v>
      </c>
      <c r="G82" s="183" t="s">
        <v>1285</v>
      </c>
      <c r="H82" s="184">
        <v>0.9</v>
      </c>
      <c r="I82" s="183" t="s">
        <v>18</v>
      </c>
      <c r="J82" s="214">
        <v>765</v>
      </c>
      <c r="K82" s="214">
        <v>788</v>
      </c>
      <c r="L82" s="215"/>
      <c r="M82" s="183">
        <v>768</v>
      </c>
      <c r="N82" s="183">
        <v>768</v>
      </c>
      <c r="O82" s="212"/>
      <c r="P82" s="183">
        <v>69</v>
      </c>
      <c r="Q82" s="183">
        <v>69</v>
      </c>
      <c r="R82" s="213"/>
      <c r="S82" s="183">
        <v>798</v>
      </c>
      <c r="T82" s="183">
        <v>798</v>
      </c>
      <c r="U82" s="177"/>
      <c r="V82" s="56">
        <v>798</v>
      </c>
      <c r="W82" s="56">
        <v>798</v>
      </c>
      <c r="X82" s="210" t="s">
        <v>3608</v>
      </c>
      <c r="Y82" s="56"/>
      <c r="Z82" s="56"/>
      <c r="AA82" s="131"/>
      <c r="AB82" s="183">
        <f t="shared" si="22"/>
        <v>3198</v>
      </c>
      <c r="AC82" s="183">
        <f t="shared" si="23"/>
        <v>3221</v>
      </c>
      <c r="AD82" s="190">
        <f t="shared" si="18"/>
        <v>0.99285936044706613</v>
      </c>
      <c r="AE82" s="190">
        <f t="shared" si="19"/>
        <v>1.1031770671634067</v>
      </c>
      <c r="AF82" s="203"/>
    </row>
    <row r="83" spans="1:32" s="200" customFormat="1" ht="15.75" hidden="1" customHeight="1" x14ac:dyDescent="0.25">
      <c r="A83" s="198">
        <v>80</v>
      </c>
      <c r="B83" s="183" t="s">
        <v>266</v>
      </c>
      <c r="C83" s="170" t="s">
        <v>1424</v>
      </c>
      <c r="D83" s="183" t="s">
        <v>8</v>
      </c>
      <c r="E83" s="180" t="s">
        <v>1456</v>
      </c>
      <c r="F83" s="170" t="s">
        <v>1457</v>
      </c>
      <c r="G83" s="183" t="s">
        <v>1314</v>
      </c>
      <c r="H83" s="184">
        <v>1</v>
      </c>
      <c r="I83" s="183" t="s">
        <v>18</v>
      </c>
      <c r="J83" s="187">
        <v>0</v>
      </c>
      <c r="K83" s="187">
        <v>0</v>
      </c>
      <c r="L83" s="209" t="s">
        <v>26</v>
      </c>
      <c r="M83" s="187">
        <v>1</v>
      </c>
      <c r="N83" s="187">
        <v>0</v>
      </c>
      <c r="O83" s="212" t="s">
        <v>2620</v>
      </c>
      <c r="P83" s="183">
        <v>767</v>
      </c>
      <c r="Q83" s="187">
        <v>0</v>
      </c>
      <c r="R83" s="213"/>
      <c r="S83" s="183">
        <v>0</v>
      </c>
      <c r="T83" s="187">
        <v>2</v>
      </c>
      <c r="U83" s="177"/>
      <c r="V83" s="56">
        <v>0</v>
      </c>
      <c r="W83" s="56">
        <v>0</v>
      </c>
      <c r="X83" s="210"/>
      <c r="Y83" s="56"/>
      <c r="Z83" s="56"/>
      <c r="AA83" s="131"/>
      <c r="AB83" s="219">
        <f t="shared" si="22"/>
        <v>768</v>
      </c>
      <c r="AC83" s="219">
        <f t="shared" si="23"/>
        <v>2</v>
      </c>
      <c r="AD83" s="205">
        <f t="shared" si="18"/>
        <v>384</v>
      </c>
      <c r="AE83" s="205">
        <f t="shared" si="19"/>
        <v>384</v>
      </c>
      <c r="AF83" s="326"/>
    </row>
    <row r="84" spans="1:32" s="200" customFormat="1" ht="15.75" hidden="1" customHeight="1" x14ac:dyDescent="0.25">
      <c r="A84" s="198">
        <v>81</v>
      </c>
      <c r="B84" s="183" t="s">
        <v>266</v>
      </c>
      <c r="C84" s="170" t="s">
        <v>1424</v>
      </c>
      <c r="D84" s="183" t="s">
        <v>1287</v>
      </c>
      <c r="E84" s="404" t="s">
        <v>1458</v>
      </c>
      <c r="F84" s="170" t="s">
        <v>1459</v>
      </c>
      <c r="G84" s="183" t="s">
        <v>1295</v>
      </c>
      <c r="H84" s="184">
        <v>-0.15</v>
      </c>
      <c r="I84" s="183" t="s">
        <v>831</v>
      </c>
      <c r="J84" s="187">
        <v>0</v>
      </c>
      <c r="K84" s="187">
        <v>0</v>
      </c>
      <c r="L84" s="209" t="s">
        <v>26</v>
      </c>
      <c r="M84" s="187">
        <v>0</v>
      </c>
      <c r="N84" s="187">
        <v>0</v>
      </c>
      <c r="O84" s="186" t="s">
        <v>26</v>
      </c>
      <c r="P84" s="187">
        <v>1</v>
      </c>
      <c r="Q84" s="187">
        <v>1</v>
      </c>
      <c r="R84" s="213"/>
      <c r="S84" s="183">
        <v>8</v>
      </c>
      <c r="T84" s="183">
        <v>7</v>
      </c>
      <c r="U84" s="194" t="s">
        <v>3370</v>
      </c>
      <c r="V84" s="56">
        <v>9</v>
      </c>
      <c r="W84" s="56">
        <v>6</v>
      </c>
      <c r="X84" s="210" t="s">
        <v>3609</v>
      </c>
      <c r="Y84" s="56"/>
      <c r="Z84" s="56"/>
      <c r="AA84" s="131"/>
      <c r="AB84" s="216">
        <f>J84+M84+P84+S84</f>
        <v>9</v>
      </c>
      <c r="AC84" s="216">
        <f>K84+N84+Q84+T84</f>
        <v>8</v>
      </c>
      <c r="AD84" s="216">
        <f>((AB84/AC84)-1)*100</f>
        <v>12.5</v>
      </c>
      <c r="AE84" s="217">
        <f>+AD84/H84</f>
        <v>-83.333333333333343</v>
      </c>
      <c r="AF84" s="216"/>
    </row>
    <row r="85" spans="1:32" s="200" customFormat="1" ht="15.75" hidden="1" customHeight="1" x14ac:dyDescent="0.25">
      <c r="A85" s="198">
        <v>82</v>
      </c>
      <c r="B85" s="183" t="s">
        <v>266</v>
      </c>
      <c r="C85" s="170" t="s">
        <v>1424</v>
      </c>
      <c r="D85" s="183" t="s">
        <v>8</v>
      </c>
      <c r="E85" s="180" t="s">
        <v>1460</v>
      </c>
      <c r="F85" s="170" t="s">
        <v>1461</v>
      </c>
      <c r="G85" s="183" t="s">
        <v>1285</v>
      </c>
      <c r="H85" s="184">
        <v>1</v>
      </c>
      <c r="I85" s="183" t="s">
        <v>18</v>
      </c>
      <c r="J85" s="183">
        <v>1279</v>
      </c>
      <c r="K85" s="183">
        <v>1279</v>
      </c>
      <c r="L85" s="215"/>
      <c r="M85" s="183">
        <v>1070</v>
      </c>
      <c r="N85" s="183">
        <v>1291</v>
      </c>
      <c r="O85" s="212" t="s">
        <v>2593</v>
      </c>
      <c r="P85" s="183"/>
      <c r="Q85" s="183"/>
      <c r="R85" s="213"/>
      <c r="S85" s="183">
        <v>1017</v>
      </c>
      <c r="T85" s="183">
        <v>1313</v>
      </c>
      <c r="U85" s="178" t="s">
        <v>3371</v>
      </c>
      <c r="V85" s="56">
        <v>1051</v>
      </c>
      <c r="W85" s="56">
        <v>1170</v>
      </c>
      <c r="X85" s="210" t="s">
        <v>3610</v>
      </c>
      <c r="Y85" s="56"/>
      <c r="Z85" s="56"/>
      <c r="AA85" s="131"/>
      <c r="AB85" s="183">
        <f t="shared" ref="AB85:AB89" si="24">J85+M85+P85+S85+V85</f>
        <v>4417</v>
      </c>
      <c r="AC85" s="183">
        <f t="shared" ref="AC85:AC89" si="25">K85+N85+Q85+T85+W85</f>
        <v>5053</v>
      </c>
      <c r="AD85" s="190">
        <f t="shared" ref="AD85:AD89" si="26">+AB85/AC85</f>
        <v>0.87413417771620816</v>
      </c>
      <c r="AE85" s="190">
        <f t="shared" ref="AE85:AE89" si="27">+AD85/H85</f>
        <v>0.87413417771620816</v>
      </c>
      <c r="AF85" s="203"/>
    </row>
    <row r="86" spans="1:32" s="200" customFormat="1" ht="15.75" hidden="1" customHeight="1" x14ac:dyDescent="0.25">
      <c r="A86" s="198">
        <v>83</v>
      </c>
      <c r="B86" s="183" t="s">
        <v>266</v>
      </c>
      <c r="C86" s="170" t="s">
        <v>1424</v>
      </c>
      <c r="D86" s="183" t="s">
        <v>8</v>
      </c>
      <c r="E86" s="180" t="s">
        <v>1462</v>
      </c>
      <c r="F86" s="170" t="s">
        <v>1463</v>
      </c>
      <c r="G86" s="183" t="s">
        <v>1435</v>
      </c>
      <c r="H86" s="184">
        <v>1</v>
      </c>
      <c r="I86" s="183" t="s">
        <v>18</v>
      </c>
      <c r="J86" s="187">
        <v>0</v>
      </c>
      <c r="K86" s="187">
        <v>0</v>
      </c>
      <c r="L86" s="209" t="s">
        <v>26</v>
      </c>
      <c r="M86" s="183">
        <v>1070</v>
      </c>
      <c r="N86" s="183">
        <v>1291</v>
      </c>
      <c r="O86" s="212" t="s">
        <v>2594</v>
      </c>
      <c r="P86" s="183">
        <v>11</v>
      </c>
      <c r="Q86" s="183">
        <v>11</v>
      </c>
      <c r="R86" s="213"/>
      <c r="S86" s="183">
        <v>1211</v>
      </c>
      <c r="T86" s="183">
        <v>1313</v>
      </c>
      <c r="U86" s="178" t="s">
        <v>3372</v>
      </c>
      <c r="V86" s="56">
        <v>1114</v>
      </c>
      <c r="W86" s="56">
        <v>1305</v>
      </c>
      <c r="X86" s="210" t="s">
        <v>2594</v>
      </c>
      <c r="Y86" s="56"/>
      <c r="Z86" s="56"/>
      <c r="AA86" s="131"/>
      <c r="AB86" s="183">
        <f t="shared" si="24"/>
        <v>3406</v>
      </c>
      <c r="AC86" s="183">
        <f t="shared" si="25"/>
        <v>3920</v>
      </c>
      <c r="AD86" s="190">
        <f t="shared" si="26"/>
        <v>0.8688775510204082</v>
      </c>
      <c r="AE86" s="190">
        <f t="shared" si="27"/>
        <v>0.8688775510204082</v>
      </c>
      <c r="AF86" s="203"/>
    </row>
    <row r="87" spans="1:32" s="200" customFormat="1" ht="15.75" hidden="1" customHeight="1" x14ac:dyDescent="0.25">
      <c r="A87" s="397">
        <v>84</v>
      </c>
      <c r="B87" s="219" t="s">
        <v>266</v>
      </c>
      <c r="C87" s="328" t="s">
        <v>1424</v>
      </c>
      <c r="D87" s="219" t="s">
        <v>8</v>
      </c>
      <c r="E87" s="328" t="s">
        <v>1464</v>
      </c>
      <c r="F87" s="328" t="s">
        <v>1465</v>
      </c>
      <c r="G87" s="219" t="s">
        <v>1285</v>
      </c>
      <c r="H87" s="343">
        <v>1</v>
      </c>
      <c r="I87" s="219" t="s">
        <v>18</v>
      </c>
      <c r="J87" s="219">
        <v>0</v>
      </c>
      <c r="K87" s="219">
        <v>0</v>
      </c>
      <c r="L87" s="398" t="s">
        <v>26</v>
      </c>
      <c r="M87" s="219">
        <v>0</v>
      </c>
      <c r="N87" s="219">
        <v>0</v>
      </c>
      <c r="O87" s="399" t="s">
        <v>26</v>
      </c>
      <c r="P87" s="219">
        <v>1202</v>
      </c>
      <c r="Q87" s="219">
        <v>1292</v>
      </c>
      <c r="R87" s="398"/>
      <c r="S87" s="219">
        <v>0</v>
      </c>
      <c r="T87" s="219">
        <v>0</v>
      </c>
      <c r="U87" s="400"/>
      <c r="V87" s="401">
        <v>0</v>
      </c>
      <c r="W87" s="401">
        <v>0</v>
      </c>
      <c r="X87" s="402"/>
      <c r="Y87" s="401"/>
      <c r="Z87" s="401"/>
      <c r="AA87" s="403"/>
      <c r="AB87" s="219">
        <f t="shared" si="24"/>
        <v>1202</v>
      </c>
      <c r="AC87" s="219">
        <f t="shared" si="25"/>
        <v>1292</v>
      </c>
      <c r="AD87" s="205">
        <f t="shared" si="26"/>
        <v>0.93034055727554177</v>
      </c>
      <c r="AE87" s="205">
        <f t="shared" si="27"/>
        <v>0.93034055727554177</v>
      </c>
      <c r="AF87" s="326"/>
    </row>
    <row r="88" spans="1:32" s="200" customFormat="1" ht="15.75" hidden="1" customHeight="1" x14ac:dyDescent="0.25">
      <c r="A88" s="198">
        <v>85</v>
      </c>
      <c r="B88" s="207" t="s">
        <v>14</v>
      </c>
      <c r="C88" s="170" t="s">
        <v>1466</v>
      </c>
      <c r="D88" s="183" t="s">
        <v>1311</v>
      </c>
      <c r="E88" s="170" t="s">
        <v>1467</v>
      </c>
      <c r="F88" s="170" t="s">
        <v>1468</v>
      </c>
      <c r="G88" s="183" t="s">
        <v>1314</v>
      </c>
      <c r="H88" s="184">
        <v>1</v>
      </c>
      <c r="I88" s="183" t="s">
        <v>18</v>
      </c>
      <c r="J88" s="187">
        <v>0</v>
      </c>
      <c r="K88" s="187">
        <v>0</v>
      </c>
      <c r="L88" s="209" t="s">
        <v>26</v>
      </c>
      <c r="M88" s="187">
        <v>0</v>
      </c>
      <c r="N88" s="187">
        <v>0</v>
      </c>
      <c r="O88" s="186" t="s">
        <v>26</v>
      </c>
      <c r="P88" s="187">
        <v>0</v>
      </c>
      <c r="Q88" s="187">
        <v>0</v>
      </c>
      <c r="R88" s="186" t="s">
        <v>26</v>
      </c>
      <c r="S88" s="183">
        <v>173</v>
      </c>
      <c r="T88" s="183">
        <v>167</v>
      </c>
      <c r="U88" s="218"/>
      <c r="V88" s="56">
        <v>0</v>
      </c>
      <c r="W88" s="56">
        <v>0</v>
      </c>
      <c r="X88" s="210"/>
      <c r="Y88" s="56"/>
      <c r="Z88" s="56"/>
      <c r="AA88" s="131"/>
      <c r="AB88" s="183">
        <f t="shared" si="24"/>
        <v>173</v>
      </c>
      <c r="AC88" s="183">
        <f t="shared" si="25"/>
        <v>167</v>
      </c>
      <c r="AD88" s="190">
        <f t="shared" si="26"/>
        <v>1.0359281437125749</v>
      </c>
      <c r="AE88" s="190">
        <f t="shared" si="27"/>
        <v>1.0359281437125749</v>
      </c>
      <c r="AF88" s="203"/>
    </row>
    <row r="89" spans="1:32" s="200" customFormat="1" ht="15.75" hidden="1" customHeight="1" x14ac:dyDescent="0.25">
      <c r="A89" s="198">
        <v>86</v>
      </c>
      <c r="B89" s="207" t="s">
        <v>14</v>
      </c>
      <c r="C89" s="170" t="s">
        <v>1466</v>
      </c>
      <c r="D89" s="183" t="s">
        <v>1282</v>
      </c>
      <c r="E89" s="170" t="s">
        <v>1469</v>
      </c>
      <c r="F89" s="170" t="s">
        <v>1470</v>
      </c>
      <c r="G89" s="183" t="s">
        <v>1285</v>
      </c>
      <c r="H89" s="184">
        <v>1</v>
      </c>
      <c r="I89" s="183" t="s">
        <v>18</v>
      </c>
      <c r="J89" s="183">
        <v>0</v>
      </c>
      <c r="K89" s="183">
        <v>0</v>
      </c>
      <c r="L89" s="191"/>
      <c r="M89" s="183">
        <v>0</v>
      </c>
      <c r="N89" s="183">
        <v>0</v>
      </c>
      <c r="O89" s="212"/>
      <c r="P89" s="183">
        <v>0</v>
      </c>
      <c r="Q89" s="183">
        <v>0</v>
      </c>
      <c r="R89" s="213"/>
      <c r="S89" s="183">
        <v>2677</v>
      </c>
      <c r="T89" s="183">
        <v>2889</v>
      </c>
      <c r="U89" s="218"/>
      <c r="V89" s="56">
        <v>0</v>
      </c>
      <c r="W89" s="56">
        <v>0</v>
      </c>
      <c r="X89" s="210"/>
      <c r="Y89" s="56"/>
      <c r="Z89" s="56"/>
      <c r="AA89" s="131"/>
      <c r="AB89" s="183">
        <f t="shared" si="24"/>
        <v>2677</v>
      </c>
      <c r="AC89" s="183">
        <f t="shared" si="25"/>
        <v>2889</v>
      </c>
      <c r="AD89" s="190">
        <f t="shared" si="26"/>
        <v>0.92661820699203878</v>
      </c>
      <c r="AE89" s="190">
        <f t="shared" si="27"/>
        <v>0.92661820699203878</v>
      </c>
      <c r="AF89" s="203"/>
    </row>
    <row r="90" spans="1:32" s="200" customFormat="1" ht="15.75" hidden="1" customHeight="1" x14ac:dyDescent="0.25">
      <c r="A90" s="198">
        <v>87</v>
      </c>
      <c r="B90" s="207" t="s">
        <v>14</v>
      </c>
      <c r="C90" s="170" t="s">
        <v>1466</v>
      </c>
      <c r="D90" s="183" t="s">
        <v>1287</v>
      </c>
      <c r="E90" s="170" t="s">
        <v>1471</v>
      </c>
      <c r="F90" s="170" t="s">
        <v>1472</v>
      </c>
      <c r="G90" s="183" t="s">
        <v>1281</v>
      </c>
      <c r="H90" s="184">
        <v>0.3</v>
      </c>
      <c r="I90" s="183" t="s">
        <v>831</v>
      </c>
      <c r="J90" s="187">
        <v>0</v>
      </c>
      <c r="K90" s="187">
        <v>0</v>
      </c>
      <c r="L90" s="209" t="s">
        <v>26</v>
      </c>
      <c r="M90" s="187">
        <v>0</v>
      </c>
      <c r="N90" s="187">
        <v>0</v>
      </c>
      <c r="O90" s="186" t="s">
        <v>26</v>
      </c>
      <c r="P90" s="187">
        <v>0</v>
      </c>
      <c r="Q90" s="187">
        <v>0</v>
      </c>
      <c r="R90" s="186" t="s">
        <v>26</v>
      </c>
      <c r="S90" s="183">
        <v>72</v>
      </c>
      <c r="T90" s="183">
        <v>72</v>
      </c>
      <c r="U90" s="206"/>
      <c r="V90" s="56">
        <v>0</v>
      </c>
      <c r="W90" s="56">
        <v>0</v>
      </c>
      <c r="X90" s="210"/>
      <c r="Y90" s="56"/>
      <c r="Z90" s="56"/>
      <c r="AA90" s="131"/>
      <c r="AB90" s="216">
        <f>J90+M90+P90+S90</f>
        <v>72</v>
      </c>
      <c r="AC90" s="216">
        <f>K90+N90+Q90+T90</f>
        <v>72</v>
      </c>
      <c r="AD90" s="216">
        <f>((AB90/AC90)-1)*100</f>
        <v>0</v>
      </c>
      <c r="AE90" s="217">
        <f>+AD90/H90</f>
        <v>0</v>
      </c>
      <c r="AF90" s="216"/>
    </row>
    <row r="91" spans="1:32" s="200" customFormat="1" ht="15.75" hidden="1" customHeight="1" x14ac:dyDescent="0.25">
      <c r="A91" s="198">
        <v>88</v>
      </c>
      <c r="B91" s="207" t="s">
        <v>14</v>
      </c>
      <c r="C91" s="170" t="s">
        <v>1466</v>
      </c>
      <c r="D91" s="183" t="s">
        <v>8</v>
      </c>
      <c r="E91" s="170" t="s">
        <v>1473</v>
      </c>
      <c r="F91" s="170" t="s">
        <v>1474</v>
      </c>
      <c r="G91" s="183" t="s">
        <v>1281</v>
      </c>
      <c r="H91" s="184">
        <v>1</v>
      </c>
      <c r="I91" s="183" t="s">
        <v>18</v>
      </c>
      <c r="J91" s="187">
        <v>0</v>
      </c>
      <c r="K91" s="187">
        <v>0</v>
      </c>
      <c r="L91" s="209" t="s">
        <v>26</v>
      </c>
      <c r="M91" s="187">
        <v>0</v>
      </c>
      <c r="N91" s="187">
        <v>0</v>
      </c>
      <c r="O91" s="186" t="s">
        <v>26</v>
      </c>
      <c r="P91" s="187">
        <v>0</v>
      </c>
      <c r="Q91" s="187">
        <v>0</v>
      </c>
      <c r="R91" s="186" t="s">
        <v>26</v>
      </c>
      <c r="S91" s="183">
        <v>1</v>
      </c>
      <c r="T91" s="183">
        <v>1</v>
      </c>
      <c r="U91" s="218"/>
      <c r="V91" s="56">
        <v>0</v>
      </c>
      <c r="W91" s="56">
        <v>0</v>
      </c>
      <c r="X91" s="210"/>
      <c r="Y91" s="56"/>
      <c r="Z91" s="56"/>
      <c r="AA91" s="131"/>
      <c r="AB91" s="183">
        <f t="shared" ref="AB91:AB100" si="28">J91+M91+P91+S91+V91</f>
        <v>1</v>
      </c>
      <c r="AC91" s="183">
        <f t="shared" ref="AC91:AC100" si="29">K91+N91+Q91+T91+W91</f>
        <v>1</v>
      </c>
      <c r="AD91" s="190">
        <f t="shared" ref="AD91:AD141" si="30">+AB91/AC91</f>
        <v>1</v>
      </c>
      <c r="AE91" s="190">
        <f t="shared" ref="AE91:AE141" si="31">+AD91/H91</f>
        <v>1</v>
      </c>
      <c r="AF91" s="203"/>
    </row>
    <row r="92" spans="1:32" s="200" customFormat="1" ht="15.75" hidden="1" customHeight="1" x14ac:dyDescent="0.25">
      <c r="A92" s="198">
        <v>89</v>
      </c>
      <c r="B92" s="207" t="s">
        <v>14</v>
      </c>
      <c r="C92" s="170" t="s">
        <v>1466</v>
      </c>
      <c r="D92" s="183" t="s">
        <v>8</v>
      </c>
      <c r="E92" s="170" t="s">
        <v>1475</v>
      </c>
      <c r="F92" s="170" t="s">
        <v>1476</v>
      </c>
      <c r="G92" s="183" t="s">
        <v>1295</v>
      </c>
      <c r="H92" s="184">
        <v>1</v>
      </c>
      <c r="I92" s="183" t="s">
        <v>18</v>
      </c>
      <c r="J92" s="183">
        <v>0</v>
      </c>
      <c r="K92" s="183">
        <v>0</v>
      </c>
      <c r="L92" s="191"/>
      <c r="M92" s="183">
        <v>0</v>
      </c>
      <c r="N92" s="183">
        <v>0</v>
      </c>
      <c r="O92" s="212"/>
      <c r="P92" s="183">
        <v>0</v>
      </c>
      <c r="Q92" s="187">
        <v>1</v>
      </c>
      <c r="R92" s="213"/>
      <c r="S92" s="183">
        <v>1</v>
      </c>
      <c r="T92" s="183">
        <v>1</v>
      </c>
      <c r="U92" s="218"/>
      <c r="V92" s="56">
        <v>0</v>
      </c>
      <c r="W92" s="56">
        <v>0</v>
      </c>
      <c r="X92" s="210"/>
      <c r="Y92" s="56"/>
      <c r="Z92" s="56"/>
      <c r="AA92" s="131"/>
      <c r="AB92" s="183">
        <f t="shared" si="28"/>
        <v>1</v>
      </c>
      <c r="AC92" s="183">
        <f t="shared" si="29"/>
        <v>2</v>
      </c>
      <c r="AD92" s="190">
        <f t="shared" si="30"/>
        <v>0.5</v>
      </c>
      <c r="AE92" s="190">
        <f t="shared" si="31"/>
        <v>0.5</v>
      </c>
      <c r="AF92" s="203"/>
    </row>
    <row r="93" spans="1:32" s="200" customFormat="1" ht="15.75" hidden="1" customHeight="1" x14ac:dyDescent="0.25">
      <c r="A93" s="198">
        <v>90</v>
      </c>
      <c r="B93" s="207" t="s">
        <v>14</v>
      </c>
      <c r="C93" s="170" t="s">
        <v>1466</v>
      </c>
      <c r="D93" s="183" t="s">
        <v>1287</v>
      </c>
      <c r="E93" s="170" t="s">
        <v>1477</v>
      </c>
      <c r="F93" s="170" t="s">
        <v>1478</v>
      </c>
      <c r="G93" s="183" t="s">
        <v>1285</v>
      </c>
      <c r="H93" s="184">
        <v>1</v>
      </c>
      <c r="I93" s="183" t="s">
        <v>18</v>
      </c>
      <c r="J93" s="187">
        <v>0</v>
      </c>
      <c r="K93" s="187">
        <v>0</v>
      </c>
      <c r="L93" s="209" t="s">
        <v>26</v>
      </c>
      <c r="M93" s="187">
        <v>0</v>
      </c>
      <c r="N93" s="187">
        <v>0</v>
      </c>
      <c r="O93" s="186" t="s">
        <v>26</v>
      </c>
      <c r="P93" s="187">
        <v>0</v>
      </c>
      <c r="Q93" s="187">
        <v>0</v>
      </c>
      <c r="R93" s="186" t="s">
        <v>26</v>
      </c>
      <c r="S93" s="183">
        <v>3</v>
      </c>
      <c r="T93" s="183">
        <v>3</v>
      </c>
      <c r="U93" s="218"/>
      <c r="V93" s="56">
        <v>0</v>
      </c>
      <c r="W93" s="56">
        <v>0</v>
      </c>
      <c r="X93" s="210"/>
      <c r="Y93" s="56"/>
      <c r="Z93" s="56"/>
      <c r="AA93" s="131"/>
      <c r="AB93" s="183">
        <f t="shared" si="28"/>
        <v>3</v>
      </c>
      <c r="AC93" s="183">
        <f t="shared" si="29"/>
        <v>3</v>
      </c>
      <c r="AD93" s="190">
        <f t="shared" si="30"/>
        <v>1</v>
      </c>
      <c r="AE93" s="190">
        <f t="shared" si="31"/>
        <v>1</v>
      </c>
      <c r="AF93" s="203"/>
    </row>
    <row r="94" spans="1:32" s="200" customFormat="1" ht="15.75" hidden="1" customHeight="1" x14ac:dyDescent="0.25">
      <c r="A94" s="198">
        <v>91</v>
      </c>
      <c r="B94" s="207" t="s">
        <v>14</v>
      </c>
      <c r="C94" s="170" t="s">
        <v>1466</v>
      </c>
      <c r="D94" s="183" t="s">
        <v>8</v>
      </c>
      <c r="E94" s="170" t="s">
        <v>1479</v>
      </c>
      <c r="F94" s="170" t="s">
        <v>1480</v>
      </c>
      <c r="G94" s="183" t="s">
        <v>1285</v>
      </c>
      <c r="H94" s="184">
        <v>1</v>
      </c>
      <c r="I94" s="183" t="s">
        <v>18</v>
      </c>
      <c r="J94" s="187">
        <v>0</v>
      </c>
      <c r="K94" s="187">
        <v>0</v>
      </c>
      <c r="L94" s="209" t="s">
        <v>26</v>
      </c>
      <c r="M94" s="187">
        <v>0</v>
      </c>
      <c r="N94" s="187">
        <v>0</v>
      </c>
      <c r="O94" s="186" t="s">
        <v>26</v>
      </c>
      <c r="P94" s="187">
        <v>0</v>
      </c>
      <c r="Q94" s="187">
        <v>0</v>
      </c>
      <c r="R94" s="186" t="s">
        <v>26</v>
      </c>
      <c r="S94" s="183">
        <v>1</v>
      </c>
      <c r="T94" s="183">
        <v>1</v>
      </c>
      <c r="U94" s="218"/>
      <c r="V94" s="56">
        <v>0</v>
      </c>
      <c r="W94" s="56">
        <v>0</v>
      </c>
      <c r="X94" s="210"/>
      <c r="Y94" s="56"/>
      <c r="Z94" s="56"/>
      <c r="AA94" s="131"/>
      <c r="AB94" s="183">
        <f t="shared" si="28"/>
        <v>1</v>
      </c>
      <c r="AC94" s="183">
        <f t="shared" si="29"/>
        <v>1</v>
      </c>
      <c r="AD94" s="190">
        <f t="shared" si="30"/>
        <v>1</v>
      </c>
      <c r="AE94" s="190">
        <f t="shared" si="31"/>
        <v>1</v>
      </c>
      <c r="AF94" s="203"/>
    </row>
    <row r="95" spans="1:32" s="200" customFormat="1" ht="15.75" hidden="1" customHeight="1" x14ac:dyDescent="0.25">
      <c r="A95" s="198">
        <v>92</v>
      </c>
      <c r="B95" s="207" t="s">
        <v>14</v>
      </c>
      <c r="C95" s="170" t="s">
        <v>1466</v>
      </c>
      <c r="D95" s="183" t="s">
        <v>8</v>
      </c>
      <c r="E95" s="170" t="s">
        <v>1481</v>
      </c>
      <c r="F95" s="170" t="s">
        <v>1482</v>
      </c>
      <c r="G95" s="183" t="s">
        <v>1281</v>
      </c>
      <c r="H95" s="184">
        <v>1</v>
      </c>
      <c r="I95" s="183" t="s">
        <v>18</v>
      </c>
      <c r="J95" s="187">
        <v>0</v>
      </c>
      <c r="K95" s="187">
        <v>0</v>
      </c>
      <c r="L95" s="209" t="s">
        <v>26</v>
      </c>
      <c r="M95" s="187">
        <v>0</v>
      </c>
      <c r="N95" s="187">
        <v>0</v>
      </c>
      <c r="O95" s="186" t="s">
        <v>26</v>
      </c>
      <c r="P95" s="187">
        <v>0</v>
      </c>
      <c r="Q95" s="187">
        <v>0</v>
      </c>
      <c r="R95" s="186" t="s">
        <v>26</v>
      </c>
      <c r="S95" s="183">
        <v>22</v>
      </c>
      <c r="T95" s="183">
        <v>22</v>
      </c>
      <c r="U95" s="218"/>
      <c r="V95" s="56">
        <v>0</v>
      </c>
      <c r="W95" s="56">
        <v>0</v>
      </c>
      <c r="X95" s="210"/>
      <c r="Y95" s="56"/>
      <c r="Z95" s="56"/>
      <c r="AA95" s="131"/>
      <c r="AB95" s="183">
        <f t="shared" si="28"/>
        <v>22</v>
      </c>
      <c r="AC95" s="183">
        <f t="shared" si="29"/>
        <v>22</v>
      </c>
      <c r="AD95" s="190">
        <f t="shared" si="30"/>
        <v>1</v>
      </c>
      <c r="AE95" s="190">
        <f t="shared" si="31"/>
        <v>1</v>
      </c>
      <c r="AF95" s="203"/>
    </row>
    <row r="96" spans="1:32" s="200" customFormat="1" ht="15.75" hidden="1" customHeight="1" x14ac:dyDescent="0.25">
      <c r="A96" s="198">
        <v>93</v>
      </c>
      <c r="B96" s="207" t="s">
        <v>14</v>
      </c>
      <c r="C96" s="170" t="s">
        <v>1466</v>
      </c>
      <c r="D96" s="183" t="s">
        <v>8</v>
      </c>
      <c r="E96" s="170" t="s">
        <v>1483</v>
      </c>
      <c r="F96" s="170" t="s">
        <v>1484</v>
      </c>
      <c r="G96" s="183" t="s">
        <v>1435</v>
      </c>
      <c r="H96" s="184">
        <v>1</v>
      </c>
      <c r="I96" s="183" t="s">
        <v>18</v>
      </c>
      <c r="J96" s="187">
        <v>0</v>
      </c>
      <c r="K96" s="187">
        <v>0</v>
      </c>
      <c r="L96" s="209" t="s">
        <v>26</v>
      </c>
      <c r="M96" s="183">
        <v>0</v>
      </c>
      <c r="N96" s="183">
        <v>0</v>
      </c>
      <c r="O96" s="212"/>
      <c r="P96" s="187">
        <v>0</v>
      </c>
      <c r="Q96" s="187">
        <v>0</v>
      </c>
      <c r="R96" s="186" t="s">
        <v>26</v>
      </c>
      <c r="S96" s="183">
        <v>599</v>
      </c>
      <c r="T96" s="183">
        <v>599</v>
      </c>
      <c r="U96" s="218"/>
      <c r="V96" s="56">
        <v>0</v>
      </c>
      <c r="W96" s="56">
        <v>0</v>
      </c>
      <c r="X96" s="210"/>
      <c r="Y96" s="56"/>
      <c r="Z96" s="56"/>
      <c r="AA96" s="131"/>
      <c r="AB96" s="183">
        <f t="shared" si="28"/>
        <v>599</v>
      </c>
      <c r="AC96" s="183">
        <f t="shared" si="29"/>
        <v>599</v>
      </c>
      <c r="AD96" s="190">
        <f t="shared" si="30"/>
        <v>1</v>
      </c>
      <c r="AE96" s="190">
        <f t="shared" si="31"/>
        <v>1</v>
      </c>
      <c r="AF96" s="203"/>
    </row>
    <row r="97" spans="1:32" s="200" customFormat="1" ht="15.75" hidden="1" customHeight="1" x14ac:dyDescent="0.25">
      <c r="A97" s="198">
        <v>94</v>
      </c>
      <c r="B97" s="207" t="s">
        <v>14</v>
      </c>
      <c r="C97" s="170" t="s">
        <v>1466</v>
      </c>
      <c r="D97" s="183" t="s">
        <v>1287</v>
      </c>
      <c r="E97" s="170" t="s">
        <v>1485</v>
      </c>
      <c r="F97" s="170" t="s">
        <v>1486</v>
      </c>
      <c r="G97" s="183" t="s">
        <v>1281</v>
      </c>
      <c r="H97" s="184">
        <v>1</v>
      </c>
      <c r="I97" s="183" t="s">
        <v>18</v>
      </c>
      <c r="J97" s="187">
        <v>0</v>
      </c>
      <c r="K97" s="187">
        <v>0</v>
      </c>
      <c r="L97" s="209" t="s">
        <v>26</v>
      </c>
      <c r="M97" s="187">
        <v>0</v>
      </c>
      <c r="N97" s="187">
        <v>0</v>
      </c>
      <c r="O97" s="186" t="s">
        <v>26</v>
      </c>
      <c r="P97" s="187">
        <v>0</v>
      </c>
      <c r="Q97" s="187">
        <v>0</v>
      </c>
      <c r="R97" s="186" t="s">
        <v>26</v>
      </c>
      <c r="S97" s="183">
        <v>47</v>
      </c>
      <c r="T97" s="183">
        <v>47</v>
      </c>
      <c r="U97" s="218"/>
      <c r="V97" s="56">
        <v>0</v>
      </c>
      <c r="W97" s="56">
        <v>0</v>
      </c>
      <c r="X97" s="210"/>
      <c r="Y97" s="56"/>
      <c r="Z97" s="56"/>
      <c r="AA97" s="131"/>
      <c r="AB97" s="183">
        <f t="shared" si="28"/>
        <v>47</v>
      </c>
      <c r="AC97" s="183">
        <f t="shared" si="29"/>
        <v>47</v>
      </c>
      <c r="AD97" s="190">
        <f t="shared" si="30"/>
        <v>1</v>
      </c>
      <c r="AE97" s="190">
        <f t="shared" si="31"/>
        <v>1</v>
      </c>
      <c r="AF97" s="203"/>
    </row>
    <row r="98" spans="1:32" s="200" customFormat="1" ht="15.75" hidden="1" customHeight="1" x14ac:dyDescent="0.25">
      <c r="A98" s="198">
        <v>95</v>
      </c>
      <c r="B98" s="207" t="s">
        <v>14</v>
      </c>
      <c r="C98" s="170" t="s">
        <v>1466</v>
      </c>
      <c r="D98" s="183" t="s">
        <v>8</v>
      </c>
      <c r="E98" s="170" t="s">
        <v>1487</v>
      </c>
      <c r="F98" s="170" t="s">
        <v>1488</v>
      </c>
      <c r="G98" s="183" t="s">
        <v>1285</v>
      </c>
      <c r="H98" s="184">
        <v>1</v>
      </c>
      <c r="I98" s="183" t="s">
        <v>18</v>
      </c>
      <c r="J98" s="183">
        <v>0</v>
      </c>
      <c r="K98" s="183">
        <v>0</v>
      </c>
      <c r="L98" s="191"/>
      <c r="M98" s="183">
        <v>0</v>
      </c>
      <c r="N98" s="183">
        <v>0</v>
      </c>
      <c r="O98" s="212"/>
      <c r="P98" s="183">
        <v>0</v>
      </c>
      <c r="Q98" s="183">
        <v>0</v>
      </c>
      <c r="R98" s="213"/>
      <c r="S98" s="183">
        <v>441</v>
      </c>
      <c r="T98" s="183">
        <v>441</v>
      </c>
      <c r="U98" s="218"/>
      <c r="V98" s="56">
        <v>0</v>
      </c>
      <c r="W98" s="56">
        <v>0</v>
      </c>
      <c r="X98" s="210"/>
      <c r="Y98" s="56"/>
      <c r="Z98" s="56"/>
      <c r="AA98" s="131"/>
      <c r="AB98" s="183">
        <f t="shared" si="28"/>
        <v>441</v>
      </c>
      <c r="AC98" s="183">
        <f t="shared" si="29"/>
        <v>441</v>
      </c>
      <c r="AD98" s="190">
        <f t="shared" si="30"/>
        <v>1</v>
      </c>
      <c r="AE98" s="190">
        <f t="shared" si="31"/>
        <v>1</v>
      </c>
      <c r="AF98" s="203"/>
    </row>
    <row r="99" spans="1:32" s="200" customFormat="1" ht="15.75" hidden="1" customHeight="1" x14ac:dyDescent="0.25">
      <c r="A99" s="198">
        <v>96</v>
      </c>
      <c r="B99" s="207" t="s">
        <v>14</v>
      </c>
      <c r="C99" s="170" t="s">
        <v>1466</v>
      </c>
      <c r="D99" s="183" t="s">
        <v>8</v>
      </c>
      <c r="E99" s="170" t="s">
        <v>1489</v>
      </c>
      <c r="F99" s="170" t="s">
        <v>1490</v>
      </c>
      <c r="G99" s="183" t="s">
        <v>1285</v>
      </c>
      <c r="H99" s="184">
        <v>1</v>
      </c>
      <c r="I99" s="183" t="s">
        <v>18</v>
      </c>
      <c r="J99" s="183">
        <v>0</v>
      </c>
      <c r="K99" s="183">
        <v>0</v>
      </c>
      <c r="L99" s="191"/>
      <c r="M99" s="183">
        <v>0</v>
      </c>
      <c r="N99" s="183">
        <v>0</v>
      </c>
      <c r="O99" s="212"/>
      <c r="P99" s="183">
        <v>0</v>
      </c>
      <c r="Q99" s="183">
        <v>0</v>
      </c>
      <c r="R99" s="213"/>
      <c r="S99" s="183">
        <v>4</v>
      </c>
      <c r="T99" s="183">
        <v>4</v>
      </c>
      <c r="U99" s="218"/>
      <c r="V99" s="56">
        <v>0</v>
      </c>
      <c r="W99" s="56">
        <v>0</v>
      </c>
      <c r="X99" s="210"/>
      <c r="Y99" s="56"/>
      <c r="Z99" s="56"/>
      <c r="AA99" s="131"/>
      <c r="AB99" s="183">
        <f t="shared" si="28"/>
        <v>4</v>
      </c>
      <c r="AC99" s="183">
        <f t="shared" si="29"/>
        <v>4</v>
      </c>
      <c r="AD99" s="190">
        <f t="shared" si="30"/>
        <v>1</v>
      </c>
      <c r="AE99" s="190">
        <f t="shared" si="31"/>
        <v>1</v>
      </c>
      <c r="AF99" s="203"/>
    </row>
    <row r="100" spans="1:32" s="200" customFormat="1" ht="15.75" hidden="1" customHeight="1" x14ac:dyDescent="0.25">
      <c r="A100" s="198">
        <v>97</v>
      </c>
      <c r="B100" s="207" t="s">
        <v>14</v>
      </c>
      <c r="C100" s="170" t="s">
        <v>1466</v>
      </c>
      <c r="D100" s="183" t="s">
        <v>8</v>
      </c>
      <c r="E100" s="170" t="s">
        <v>1491</v>
      </c>
      <c r="F100" s="170" t="s">
        <v>1492</v>
      </c>
      <c r="G100" s="183" t="s">
        <v>1285</v>
      </c>
      <c r="H100" s="184">
        <v>1</v>
      </c>
      <c r="I100" s="183" t="s">
        <v>18</v>
      </c>
      <c r="J100" s="183">
        <v>0</v>
      </c>
      <c r="K100" s="183">
        <v>0</v>
      </c>
      <c r="L100" s="191"/>
      <c r="M100" s="183">
        <v>0</v>
      </c>
      <c r="N100" s="183">
        <v>0</v>
      </c>
      <c r="O100" s="212"/>
      <c r="P100" s="183">
        <v>0</v>
      </c>
      <c r="Q100" s="183">
        <v>0</v>
      </c>
      <c r="R100" s="213"/>
      <c r="S100" s="183">
        <v>242</v>
      </c>
      <c r="T100" s="183">
        <v>242</v>
      </c>
      <c r="U100" s="218"/>
      <c r="V100" s="56">
        <v>0</v>
      </c>
      <c r="W100" s="56">
        <v>0</v>
      </c>
      <c r="X100" s="210"/>
      <c r="Y100" s="56"/>
      <c r="Z100" s="56"/>
      <c r="AA100" s="131"/>
      <c r="AB100" s="183">
        <f t="shared" si="28"/>
        <v>242</v>
      </c>
      <c r="AC100" s="183">
        <f t="shared" si="29"/>
        <v>242</v>
      </c>
      <c r="AD100" s="190">
        <f t="shared" si="30"/>
        <v>1</v>
      </c>
      <c r="AE100" s="190">
        <f t="shared" si="31"/>
        <v>1</v>
      </c>
      <c r="AF100" s="203"/>
    </row>
    <row r="101" spans="1:32" s="200" customFormat="1" ht="15.75" hidden="1" customHeight="1" x14ac:dyDescent="0.25">
      <c r="A101" s="198">
        <v>98</v>
      </c>
      <c r="B101" s="207" t="s">
        <v>14</v>
      </c>
      <c r="C101" s="170" t="s">
        <v>1466</v>
      </c>
      <c r="D101" s="183" t="s">
        <v>8</v>
      </c>
      <c r="E101" s="170" t="s">
        <v>1493</v>
      </c>
      <c r="F101" s="170" t="s">
        <v>1494</v>
      </c>
      <c r="G101" s="183" t="s">
        <v>1295</v>
      </c>
      <c r="H101" s="184">
        <v>1</v>
      </c>
      <c r="I101" s="183" t="s">
        <v>18</v>
      </c>
      <c r="J101" s="187">
        <v>0</v>
      </c>
      <c r="K101" s="187">
        <v>0</v>
      </c>
      <c r="L101" s="209" t="s">
        <v>26</v>
      </c>
      <c r="M101" s="187">
        <v>0</v>
      </c>
      <c r="N101" s="187">
        <v>0</v>
      </c>
      <c r="O101" s="186" t="s">
        <v>26</v>
      </c>
      <c r="P101" s="183">
        <v>0</v>
      </c>
      <c r="Q101" s="183">
        <v>0</v>
      </c>
      <c r="R101" s="213"/>
      <c r="S101" s="183">
        <v>0</v>
      </c>
      <c r="T101" s="183">
        <v>500</v>
      </c>
      <c r="U101" s="167"/>
      <c r="V101" s="56">
        <v>0</v>
      </c>
      <c r="W101" s="56">
        <v>0</v>
      </c>
      <c r="X101" s="210"/>
      <c r="Y101" s="56"/>
      <c r="Z101" s="56"/>
      <c r="AA101" s="131"/>
      <c r="AB101" s="183">
        <f t="shared" ref="AB101:AC103" si="32">J101+M101+P101+S101+V101</f>
        <v>0</v>
      </c>
      <c r="AC101" s="183">
        <f t="shared" si="32"/>
        <v>500</v>
      </c>
      <c r="AD101" s="205">
        <f t="shared" si="30"/>
        <v>0</v>
      </c>
      <c r="AE101" s="205">
        <f t="shared" si="31"/>
        <v>0</v>
      </c>
      <c r="AF101" s="326"/>
    </row>
    <row r="102" spans="1:32" s="200" customFormat="1" ht="15.75" hidden="1" customHeight="1" x14ac:dyDescent="0.25">
      <c r="A102" s="198">
        <v>99</v>
      </c>
      <c r="B102" s="207" t="s">
        <v>14</v>
      </c>
      <c r="C102" s="170" t="s">
        <v>1466</v>
      </c>
      <c r="D102" s="183" t="s">
        <v>8</v>
      </c>
      <c r="E102" s="170" t="s">
        <v>1495</v>
      </c>
      <c r="F102" s="170" t="s">
        <v>1496</v>
      </c>
      <c r="G102" s="183" t="s">
        <v>1281</v>
      </c>
      <c r="H102" s="184">
        <v>1</v>
      </c>
      <c r="I102" s="183" t="s">
        <v>18</v>
      </c>
      <c r="J102" s="187">
        <v>0</v>
      </c>
      <c r="K102" s="187">
        <v>0</v>
      </c>
      <c r="L102" s="209" t="s">
        <v>26</v>
      </c>
      <c r="M102" s="187">
        <v>0</v>
      </c>
      <c r="N102" s="187">
        <v>0</v>
      </c>
      <c r="O102" s="186" t="s">
        <v>26</v>
      </c>
      <c r="P102" s="187">
        <v>0</v>
      </c>
      <c r="Q102" s="187">
        <v>0</v>
      </c>
      <c r="R102" s="186" t="s">
        <v>26</v>
      </c>
      <c r="S102" s="220">
        <v>1</v>
      </c>
      <c r="T102" s="220">
        <v>0.5</v>
      </c>
      <c r="U102" s="218"/>
      <c r="V102" s="56">
        <v>0</v>
      </c>
      <c r="W102" s="56">
        <v>0</v>
      </c>
      <c r="X102" s="210"/>
      <c r="Y102" s="56"/>
      <c r="Z102" s="56"/>
      <c r="AA102" s="131"/>
      <c r="AB102" s="183">
        <f t="shared" si="32"/>
        <v>1</v>
      </c>
      <c r="AC102" s="183">
        <f t="shared" si="32"/>
        <v>0.5</v>
      </c>
      <c r="AD102" s="190">
        <f t="shared" si="30"/>
        <v>2</v>
      </c>
      <c r="AE102" s="190">
        <f t="shared" si="31"/>
        <v>2</v>
      </c>
      <c r="AF102" s="203"/>
    </row>
    <row r="103" spans="1:32" s="200" customFormat="1" ht="15.75" hidden="1" customHeight="1" x14ac:dyDescent="0.25">
      <c r="A103" s="198">
        <v>100</v>
      </c>
      <c r="B103" s="207" t="s">
        <v>14</v>
      </c>
      <c r="C103" s="170" t="s">
        <v>1466</v>
      </c>
      <c r="D103" s="183" t="s">
        <v>1287</v>
      </c>
      <c r="E103" s="170" t="s">
        <v>1497</v>
      </c>
      <c r="F103" s="170" t="s">
        <v>1498</v>
      </c>
      <c r="G103" s="183" t="s">
        <v>1281</v>
      </c>
      <c r="H103" s="184">
        <v>1</v>
      </c>
      <c r="I103" s="183" t="s">
        <v>18</v>
      </c>
      <c r="J103" s="183">
        <v>0</v>
      </c>
      <c r="K103" s="187">
        <v>1</v>
      </c>
      <c r="L103" s="215"/>
      <c r="M103" s="187">
        <v>0</v>
      </c>
      <c r="N103" s="187">
        <v>0</v>
      </c>
      <c r="O103" s="186" t="s">
        <v>26</v>
      </c>
      <c r="P103" s="187">
        <v>0</v>
      </c>
      <c r="Q103" s="187">
        <v>0</v>
      </c>
      <c r="R103" s="186" t="s">
        <v>26</v>
      </c>
      <c r="S103" s="183">
        <v>6</v>
      </c>
      <c r="T103" s="183">
        <v>6</v>
      </c>
      <c r="U103" s="218"/>
      <c r="V103" s="56">
        <v>1</v>
      </c>
      <c r="W103" s="56">
        <v>1</v>
      </c>
      <c r="X103" s="210"/>
      <c r="Y103" s="56"/>
      <c r="Z103" s="56"/>
      <c r="AA103" s="131"/>
      <c r="AB103" s="183">
        <f t="shared" si="32"/>
        <v>7</v>
      </c>
      <c r="AC103" s="183">
        <f t="shared" si="32"/>
        <v>8</v>
      </c>
      <c r="AD103" s="190">
        <f t="shared" si="30"/>
        <v>0.875</v>
      </c>
      <c r="AE103" s="190">
        <f t="shared" si="31"/>
        <v>0.875</v>
      </c>
      <c r="AF103" s="203"/>
    </row>
    <row r="104" spans="1:32" s="200" customFormat="1" ht="15.75" hidden="1" customHeight="1" x14ac:dyDescent="0.25">
      <c r="A104" s="198">
        <v>101</v>
      </c>
      <c r="B104" s="207" t="s">
        <v>14</v>
      </c>
      <c r="C104" s="170" t="s">
        <v>1466</v>
      </c>
      <c r="D104" s="183" t="s">
        <v>8</v>
      </c>
      <c r="E104" s="170" t="s">
        <v>1499</v>
      </c>
      <c r="F104" s="170" t="s">
        <v>1500</v>
      </c>
      <c r="G104" s="183" t="s">
        <v>1314</v>
      </c>
      <c r="H104" s="184">
        <v>1</v>
      </c>
      <c r="I104" s="183" t="s">
        <v>18</v>
      </c>
      <c r="J104" s="183">
        <v>0</v>
      </c>
      <c r="K104" s="187">
        <v>1</v>
      </c>
      <c r="L104" s="215"/>
      <c r="M104" s="187">
        <v>0</v>
      </c>
      <c r="N104" s="187">
        <v>0</v>
      </c>
      <c r="O104" s="186" t="s">
        <v>26</v>
      </c>
      <c r="P104" s="187">
        <v>0</v>
      </c>
      <c r="Q104" s="187">
        <v>0</v>
      </c>
      <c r="R104" s="186" t="s">
        <v>26</v>
      </c>
      <c r="S104" s="183">
        <v>0</v>
      </c>
      <c r="T104" s="183">
        <v>6</v>
      </c>
      <c r="U104" s="167"/>
      <c r="V104" s="56">
        <v>1</v>
      </c>
      <c r="W104" s="56">
        <v>5</v>
      </c>
      <c r="X104" s="210"/>
      <c r="Y104" s="56"/>
      <c r="Z104" s="56"/>
      <c r="AA104" s="131"/>
      <c r="AB104" s="183">
        <f t="shared" ref="AB104:AB141" si="33">J104+M104+P104+S104</f>
        <v>0</v>
      </c>
      <c r="AC104" s="183">
        <f>K104+N104+Q104+T104+W104</f>
        <v>12</v>
      </c>
      <c r="AD104" s="190">
        <f t="shared" si="30"/>
        <v>0</v>
      </c>
      <c r="AE104" s="190">
        <f t="shared" si="31"/>
        <v>0</v>
      </c>
      <c r="AF104" s="203"/>
    </row>
    <row r="105" spans="1:32" s="200" customFormat="1" ht="15.75" hidden="1" customHeight="1" x14ac:dyDescent="0.25">
      <c r="A105" s="198">
        <v>102</v>
      </c>
      <c r="B105" s="207" t="s">
        <v>14</v>
      </c>
      <c r="C105" s="170" t="s">
        <v>1466</v>
      </c>
      <c r="D105" s="183" t="s">
        <v>8</v>
      </c>
      <c r="E105" s="170" t="s">
        <v>1501</v>
      </c>
      <c r="F105" s="170" t="s">
        <v>1500</v>
      </c>
      <c r="G105" s="183" t="s">
        <v>1295</v>
      </c>
      <c r="H105" s="184">
        <v>1</v>
      </c>
      <c r="I105" s="183" t="s">
        <v>18</v>
      </c>
      <c r="J105" s="183">
        <v>0</v>
      </c>
      <c r="K105" s="187">
        <v>1</v>
      </c>
      <c r="L105" s="215"/>
      <c r="M105" s="187">
        <v>0</v>
      </c>
      <c r="N105" s="187">
        <v>0</v>
      </c>
      <c r="O105" s="186" t="s">
        <v>26</v>
      </c>
      <c r="P105" s="187">
        <v>0</v>
      </c>
      <c r="Q105" s="187">
        <v>0</v>
      </c>
      <c r="R105" s="186" t="s">
        <v>26</v>
      </c>
      <c r="S105" s="183">
        <v>10</v>
      </c>
      <c r="T105" s="183">
        <v>10</v>
      </c>
      <c r="U105" s="218"/>
      <c r="V105" s="56">
        <v>10</v>
      </c>
      <c r="W105" s="56">
        <v>10</v>
      </c>
      <c r="X105" s="210"/>
      <c r="Y105" s="56"/>
      <c r="Z105" s="56"/>
      <c r="AA105" s="131"/>
      <c r="AB105" s="183">
        <f>J105+M105+P105+S105+V105</f>
        <v>20</v>
      </c>
      <c r="AC105" s="183">
        <f>K105+N105+Q105+T105+W105</f>
        <v>21</v>
      </c>
      <c r="AD105" s="190">
        <f t="shared" si="30"/>
        <v>0.95238095238095233</v>
      </c>
      <c r="AE105" s="190">
        <f t="shared" si="31"/>
        <v>0.95238095238095233</v>
      </c>
      <c r="AF105" s="203"/>
    </row>
    <row r="106" spans="1:32" s="200" customFormat="1" ht="15.75" hidden="1" customHeight="1" x14ac:dyDescent="0.25">
      <c r="A106" s="198">
        <v>103</v>
      </c>
      <c r="B106" s="207" t="s">
        <v>14</v>
      </c>
      <c r="C106" s="170" t="s">
        <v>1502</v>
      </c>
      <c r="D106" s="183" t="s">
        <v>1311</v>
      </c>
      <c r="E106" s="172" t="s">
        <v>1503</v>
      </c>
      <c r="F106" s="170" t="s">
        <v>1504</v>
      </c>
      <c r="G106" s="214" t="s">
        <v>1281</v>
      </c>
      <c r="H106" s="184">
        <v>1</v>
      </c>
      <c r="I106" s="183" t="s">
        <v>18</v>
      </c>
      <c r="J106" s="187">
        <v>0</v>
      </c>
      <c r="K106" s="187">
        <v>0</v>
      </c>
      <c r="L106" s="209" t="s">
        <v>26</v>
      </c>
      <c r="M106" s="207"/>
      <c r="N106" s="187">
        <v>1</v>
      </c>
      <c r="O106" s="212"/>
      <c r="P106" s="187">
        <v>0</v>
      </c>
      <c r="Q106" s="187">
        <v>0</v>
      </c>
      <c r="R106" s="186" t="s">
        <v>26</v>
      </c>
      <c r="S106" s="183"/>
      <c r="T106" s="187">
        <v>1</v>
      </c>
      <c r="U106" s="167"/>
      <c r="V106" s="56">
        <v>0</v>
      </c>
      <c r="W106" s="56">
        <v>0</v>
      </c>
      <c r="X106" s="221" t="s">
        <v>26</v>
      </c>
      <c r="Y106" s="56"/>
      <c r="Z106" s="56"/>
      <c r="AA106" s="131"/>
      <c r="AB106" s="183">
        <f>J106+M106+P106+S106+V106</f>
        <v>0</v>
      </c>
      <c r="AC106" s="183">
        <f>K106+N106+Q106+T106+W106</f>
        <v>2</v>
      </c>
      <c r="AD106" s="205">
        <f>+AB106/AC106</f>
        <v>0</v>
      </c>
      <c r="AE106" s="205">
        <f t="shared" si="31"/>
        <v>0</v>
      </c>
      <c r="AF106" s="326"/>
    </row>
    <row r="107" spans="1:32" s="200" customFormat="1" ht="15.75" hidden="1" customHeight="1" x14ac:dyDescent="0.25">
      <c r="A107" s="198">
        <v>104</v>
      </c>
      <c r="B107" s="207" t="s">
        <v>14</v>
      </c>
      <c r="C107" s="170" t="s">
        <v>1502</v>
      </c>
      <c r="D107" s="183" t="s">
        <v>1282</v>
      </c>
      <c r="E107" s="170" t="s">
        <v>1505</v>
      </c>
      <c r="F107" s="170" t="s">
        <v>1506</v>
      </c>
      <c r="G107" s="183" t="s">
        <v>1281</v>
      </c>
      <c r="H107" s="184">
        <v>1</v>
      </c>
      <c r="I107" s="183" t="s">
        <v>18</v>
      </c>
      <c r="J107" s="187">
        <v>0</v>
      </c>
      <c r="K107" s="187">
        <v>0</v>
      </c>
      <c r="L107" s="209" t="s">
        <v>26</v>
      </c>
      <c r="M107" s="207"/>
      <c r="N107" s="187">
        <v>1</v>
      </c>
      <c r="O107" s="212"/>
      <c r="P107" s="187">
        <v>0</v>
      </c>
      <c r="Q107" s="187">
        <v>0</v>
      </c>
      <c r="R107" s="186" t="s">
        <v>26</v>
      </c>
      <c r="S107" s="187">
        <v>0</v>
      </c>
      <c r="T107" s="187">
        <v>0</v>
      </c>
      <c r="U107" s="186" t="s">
        <v>26</v>
      </c>
      <c r="V107" s="56">
        <v>0</v>
      </c>
      <c r="W107" s="56">
        <v>0</v>
      </c>
      <c r="X107" s="221" t="s">
        <v>26</v>
      </c>
      <c r="Y107" s="56"/>
      <c r="Z107" s="56"/>
      <c r="AA107" s="131"/>
      <c r="AB107" s="183">
        <f>J107+M107+P107+S107+V107</f>
        <v>0</v>
      </c>
      <c r="AC107" s="183">
        <f>K107+N107+Q107+T107+W107</f>
        <v>1</v>
      </c>
      <c r="AD107" s="190">
        <f t="shared" si="30"/>
        <v>0</v>
      </c>
      <c r="AE107" s="190">
        <f t="shared" si="31"/>
        <v>0</v>
      </c>
      <c r="AF107" s="203"/>
    </row>
    <row r="108" spans="1:32" s="200" customFormat="1" ht="15.75" hidden="1" customHeight="1" x14ac:dyDescent="0.25">
      <c r="A108" s="198">
        <v>105</v>
      </c>
      <c r="B108" s="207" t="s">
        <v>14</v>
      </c>
      <c r="C108" s="170" t="s">
        <v>1502</v>
      </c>
      <c r="D108" s="183" t="s">
        <v>1287</v>
      </c>
      <c r="E108" s="170" t="s">
        <v>1507</v>
      </c>
      <c r="F108" s="170" t="s">
        <v>1508</v>
      </c>
      <c r="G108" s="183" t="s">
        <v>1281</v>
      </c>
      <c r="H108" s="184">
        <v>1</v>
      </c>
      <c r="I108" s="183" t="s">
        <v>18</v>
      </c>
      <c r="J108" s="187">
        <v>0</v>
      </c>
      <c r="K108" s="187">
        <v>0</v>
      </c>
      <c r="L108" s="209" t="s">
        <v>26</v>
      </c>
      <c r="M108" s="187">
        <v>0</v>
      </c>
      <c r="N108" s="187">
        <v>0</v>
      </c>
      <c r="O108" s="209" t="s">
        <v>26</v>
      </c>
      <c r="P108" s="187">
        <v>0</v>
      </c>
      <c r="Q108" s="187">
        <v>0</v>
      </c>
      <c r="R108" s="186" t="s">
        <v>26</v>
      </c>
      <c r="S108" s="187">
        <v>0</v>
      </c>
      <c r="T108" s="187">
        <v>0</v>
      </c>
      <c r="U108" s="186" t="s">
        <v>26</v>
      </c>
      <c r="V108" s="56">
        <v>0</v>
      </c>
      <c r="W108" s="56">
        <v>0</v>
      </c>
      <c r="X108" s="221" t="s">
        <v>26</v>
      </c>
      <c r="Y108" s="56"/>
      <c r="Z108" s="56"/>
      <c r="AA108" s="131"/>
      <c r="AB108" s="183">
        <f t="shared" si="33"/>
        <v>0</v>
      </c>
      <c r="AC108" s="183">
        <f>K108+N108+Q108+T108+W108</f>
        <v>0</v>
      </c>
      <c r="AD108" s="190" t="e">
        <f t="shared" si="30"/>
        <v>#DIV/0!</v>
      </c>
      <c r="AE108" s="190" t="e">
        <f t="shared" si="31"/>
        <v>#DIV/0!</v>
      </c>
      <c r="AF108" s="203"/>
    </row>
    <row r="109" spans="1:32" s="200" customFormat="1" ht="15.75" hidden="1" customHeight="1" x14ac:dyDescent="0.25">
      <c r="A109" s="198">
        <v>106</v>
      </c>
      <c r="B109" s="207" t="s">
        <v>14</v>
      </c>
      <c r="C109" s="170" t="s">
        <v>1502</v>
      </c>
      <c r="D109" s="183" t="s">
        <v>8</v>
      </c>
      <c r="E109" s="170" t="s">
        <v>1509</v>
      </c>
      <c r="F109" s="170" t="s">
        <v>1510</v>
      </c>
      <c r="G109" s="183" t="s">
        <v>1295</v>
      </c>
      <c r="H109" s="184">
        <v>1</v>
      </c>
      <c r="I109" s="183" t="s">
        <v>18</v>
      </c>
      <c r="J109" s="187">
        <v>0</v>
      </c>
      <c r="K109" s="187">
        <v>0</v>
      </c>
      <c r="L109" s="209" t="s">
        <v>26</v>
      </c>
      <c r="M109" s="187">
        <v>0</v>
      </c>
      <c r="N109" s="187">
        <v>0</v>
      </c>
      <c r="O109" s="209" t="s">
        <v>26</v>
      </c>
      <c r="P109" s="183"/>
      <c r="Q109" s="183"/>
      <c r="R109" s="213"/>
      <c r="S109" s="187">
        <v>0</v>
      </c>
      <c r="T109" s="187">
        <v>0</v>
      </c>
      <c r="U109" s="186" t="s">
        <v>26</v>
      </c>
      <c r="V109" s="56">
        <v>0</v>
      </c>
      <c r="W109" s="56">
        <v>0</v>
      </c>
      <c r="X109" s="221" t="s">
        <v>26</v>
      </c>
      <c r="Y109" s="56"/>
      <c r="Z109" s="56"/>
      <c r="AA109" s="131"/>
      <c r="AB109" s="219">
        <f t="shared" si="33"/>
        <v>0</v>
      </c>
      <c r="AC109" s="219">
        <f t="shared" ref="AC109:AC141" si="34">K109+N109+Q109+T109</f>
        <v>0</v>
      </c>
      <c r="AD109" s="205" t="e">
        <f t="shared" si="30"/>
        <v>#DIV/0!</v>
      </c>
      <c r="AE109" s="205" t="e">
        <f t="shared" si="31"/>
        <v>#DIV/0!</v>
      </c>
      <c r="AF109" s="326"/>
    </row>
    <row r="110" spans="1:32" s="200" customFormat="1" ht="15.75" hidden="1" customHeight="1" x14ac:dyDescent="0.25">
      <c r="A110" s="198">
        <v>107</v>
      </c>
      <c r="B110" s="207" t="s">
        <v>14</v>
      </c>
      <c r="C110" s="170" t="s">
        <v>1502</v>
      </c>
      <c r="D110" s="183" t="s">
        <v>8</v>
      </c>
      <c r="E110" s="170" t="s">
        <v>1511</v>
      </c>
      <c r="F110" s="170" t="s">
        <v>1512</v>
      </c>
      <c r="G110" s="214" t="s">
        <v>1295</v>
      </c>
      <c r="H110" s="184">
        <v>1</v>
      </c>
      <c r="I110" s="183" t="s">
        <v>18</v>
      </c>
      <c r="J110" s="187">
        <v>0</v>
      </c>
      <c r="K110" s="187">
        <v>0</v>
      </c>
      <c r="L110" s="209" t="s">
        <v>26</v>
      </c>
      <c r="M110" s="207"/>
      <c r="N110" s="207"/>
      <c r="O110" s="212"/>
      <c r="P110" s="187">
        <v>0</v>
      </c>
      <c r="Q110" s="187">
        <v>0</v>
      </c>
      <c r="R110" s="186" t="s">
        <v>26</v>
      </c>
      <c r="S110" s="183"/>
      <c r="T110" s="183"/>
      <c r="U110" s="167"/>
      <c r="V110" s="56">
        <v>0</v>
      </c>
      <c r="W110" s="56">
        <v>0</v>
      </c>
      <c r="X110" s="221" t="s">
        <v>26</v>
      </c>
      <c r="Y110" s="56"/>
      <c r="Z110" s="56"/>
      <c r="AA110" s="131"/>
      <c r="AB110" s="219">
        <f t="shared" si="33"/>
        <v>0</v>
      </c>
      <c r="AC110" s="219">
        <f t="shared" si="34"/>
        <v>0</v>
      </c>
      <c r="AD110" s="205" t="e">
        <f t="shared" si="30"/>
        <v>#DIV/0!</v>
      </c>
      <c r="AE110" s="205" t="e">
        <f t="shared" si="31"/>
        <v>#DIV/0!</v>
      </c>
      <c r="AF110" s="326"/>
    </row>
    <row r="111" spans="1:32" s="200" customFormat="1" ht="15.75" hidden="1" customHeight="1" x14ac:dyDescent="0.25">
      <c r="A111" s="198">
        <v>108</v>
      </c>
      <c r="B111" s="207" t="s">
        <v>14</v>
      </c>
      <c r="C111" s="170" t="s">
        <v>1502</v>
      </c>
      <c r="D111" s="183" t="s">
        <v>1287</v>
      </c>
      <c r="E111" s="170" t="s">
        <v>1513</v>
      </c>
      <c r="F111" s="170" t="s">
        <v>1514</v>
      </c>
      <c r="G111" s="183" t="s">
        <v>1295</v>
      </c>
      <c r="H111" s="184">
        <v>1</v>
      </c>
      <c r="I111" s="183" t="s">
        <v>18</v>
      </c>
      <c r="J111" s="187">
        <v>0</v>
      </c>
      <c r="K111" s="187">
        <v>0</v>
      </c>
      <c r="L111" s="209" t="s">
        <v>26</v>
      </c>
      <c r="M111" s="187">
        <v>0</v>
      </c>
      <c r="N111" s="187">
        <v>0</v>
      </c>
      <c r="O111" s="209" t="s">
        <v>26</v>
      </c>
      <c r="P111" s="183"/>
      <c r="Q111" s="187">
        <v>1</v>
      </c>
      <c r="R111" s="213"/>
      <c r="S111" s="183">
        <v>2</v>
      </c>
      <c r="T111" s="183">
        <v>2</v>
      </c>
      <c r="U111" s="167"/>
      <c r="V111" s="56">
        <v>0</v>
      </c>
      <c r="W111" s="56">
        <v>0</v>
      </c>
      <c r="X111" s="221" t="s">
        <v>26</v>
      </c>
      <c r="Y111" s="56"/>
      <c r="Z111" s="56"/>
      <c r="AA111" s="131"/>
      <c r="AB111" s="183">
        <f>J111+M111+P111+S111+V111</f>
        <v>2</v>
      </c>
      <c r="AC111" s="183">
        <f>K111+N111+Q111+T111+W111</f>
        <v>3</v>
      </c>
      <c r="AD111" s="190">
        <f t="shared" si="30"/>
        <v>0.66666666666666663</v>
      </c>
      <c r="AE111" s="190">
        <f t="shared" si="31"/>
        <v>0.66666666666666663</v>
      </c>
      <c r="AF111" s="203"/>
    </row>
    <row r="112" spans="1:32" s="200" customFormat="1" ht="15.75" hidden="1" customHeight="1" x14ac:dyDescent="0.25">
      <c r="A112" s="198">
        <v>109</v>
      </c>
      <c r="B112" s="207" t="s">
        <v>14</v>
      </c>
      <c r="C112" s="170" t="s">
        <v>1502</v>
      </c>
      <c r="D112" s="183" t="s">
        <v>8</v>
      </c>
      <c r="E112" s="170" t="s">
        <v>1515</v>
      </c>
      <c r="F112" s="170" t="s">
        <v>1516</v>
      </c>
      <c r="G112" s="214" t="s">
        <v>1295</v>
      </c>
      <c r="H112" s="184">
        <v>1</v>
      </c>
      <c r="I112" s="183" t="s">
        <v>18</v>
      </c>
      <c r="J112" s="183">
        <v>3</v>
      </c>
      <c r="K112" s="183">
        <v>3</v>
      </c>
      <c r="L112" s="215"/>
      <c r="M112" s="207">
        <v>3</v>
      </c>
      <c r="N112" s="207">
        <v>3</v>
      </c>
      <c r="O112" s="212"/>
      <c r="P112" s="183">
        <v>3</v>
      </c>
      <c r="Q112" s="183">
        <v>3</v>
      </c>
      <c r="R112" s="213"/>
      <c r="S112" s="183"/>
      <c r="T112" s="183"/>
      <c r="U112" s="167"/>
      <c r="V112" s="56">
        <v>0</v>
      </c>
      <c r="W112" s="56">
        <v>0</v>
      </c>
      <c r="X112" s="210"/>
      <c r="Y112" s="56"/>
      <c r="Z112" s="56"/>
      <c r="AA112" s="131"/>
      <c r="AB112" s="183">
        <f t="shared" ref="AB112:AB113" si="35">J112+M112+P112+S112+V112</f>
        <v>9</v>
      </c>
      <c r="AC112" s="183">
        <f t="shared" ref="AC112:AC113" si="36">K112+N112+Q112+T112+W112</f>
        <v>9</v>
      </c>
      <c r="AD112" s="190">
        <f t="shared" si="30"/>
        <v>1</v>
      </c>
      <c r="AE112" s="190">
        <f t="shared" si="31"/>
        <v>1</v>
      </c>
      <c r="AF112" s="203"/>
    </row>
    <row r="113" spans="1:32" s="200" customFormat="1" ht="15.75" hidden="1" customHeight="1" x14ac:dyDescent="0.25">
      <c r="A113" s="198">
        <v>110</v>
      </c>
      <c r="B113" s="207" t="s">
        <v>14</v>
      </c>
      <c r="C113" s="170" t="s">
        <v>1502</v>
      </c>
      <c r="D113" s="183" t="s">
        <v>8</v>
      </c>
      <c r="E113" s="172" t="s">
        <v>3879</v>
      </c>
      <c r="F113" s="172" t="s">
        <v>3880</v>
      </c>
      <c r="G113" s="183" t="s">
        <v>1295</v>
      </c>
      <c r="H113" s="184">
        <v>1</v>
      </c>
      <c r="I113" s="183" t="s">
        <v>18</v>
      </c>
      <c r="J113" s="187">
        <v>0</v>
      </c>
      <c r="K113" s="187">
        <v>0</v>
      </c>
      <c r="L113" s="209" t="s">
        <v>26</v>
      </c>
      <c r="M113" s="187">
        <v>0</v>
      </c>
      <c r="N113" s="187">
        <v>0</v>
      </c>
      <c r="O113" s="209" t="s">
        <v>26</v>
      </c>
      <c r="P113" s="183"/>
      <c r="Q113" s="187">
        <v>1</v>
      </c>
      <c r="R113" s="213"/>
      <c r="S113" s="183">
        <v>6</v>
      </c>
      <c r="T113" s="183">
        <v>6</v>
      </c>
      <c r="U113" s="167"/>
      <c r="V113" s="56">
        <v>0</v>
      </c>
      <c r="W113" s="56">
        <v>0</v>
      </c>
      <c r="X113" s="221" t="s">
        <v>26</v>
      </c>
      <c r="Y113" s="56"/>
      <c r="Z113" s="56"/>
      <c r="AA113" s="131"/>
      <c r="AB113" s="183">
        <f t="shared" si="35"/>
        <v>6</v>
      </c>
      <c r="AC113" s="183">
        <f t="shared" si="36"/>
        <v>7</v>
      </c>
      <c r="AD113" s="190">
        <f t="shared" si="30"/>
        <v>0.8571428571428571</v>
      </c>
      <c r="AE113" s="190">
        <f t="shared" si="31"/>
        <v>0.8571428571428571</v>
      </c>
      <c r="AF113" s="203"/>
    </row>
    <row r="114" spans="1:32" s="200" customFormat="1" ht="15.75" hidden="1" customHeight="1" x14ac:dyDescent="0.25">
      <c r="A114" s="198">
        <v>111</v>
      </c>
      <c r="B114" s="207" t="s">
        <v>14</v>
      </c>
      <c r="C114" s="170" t="s">
        <v>1502</v>
      </c>
      <c r="D114" s="183" t="s">
        <v>1287</v>
      </c>
      <c r="E114" s="170" t="s">
        <v>1517</v>
      </c>
      <c r="F114" s="170" t="s">
        <v>1518</v>
      </c>
      <c r="G114" s="214" t="s">
        <v>1295</v>
      </c>
      <c r="H114" s="184">
        <v>1</v>
      </c>
      <c r="I114" s="183" t="s">
        <v>18</v>
      </c>
      <c r="J114" s="187">
        <v>0</v>
      </c>
      <c r="K114" s="187">
        <v>0</v>
      </c>
      <c r="L114" s="209" t="s">
        <v>26</v>
      </c>
      <c r="M114" s="207"/>
      <c r="N114" s="207"/>
      <c r="O114" s="212"/>
      <c r="P114" s="187">
        <v>0</v>
      </c>
      <c r="Q114" s="187">
        <v>0</v>
      </c>
      <c r="R114" s="186" t="s">
        <v>26</v>
      </c>
      <c r="S114" s="183"/>
      <c r="T114" s="183"/>
      <c r="U114" s="167"/>
      <c r="V114" s="56">
        <v>0</v>
      </c>
      <c r="W114" s="56">
        <v>0</v>
      </c>
      <c r="X114" s="221" t="s">
        <v>26</v>
      </c>
      <c r="Y114" s="56"/>
      <c r="Z114" s="56"/>
      <c r="AA114" s="131"/>
      <c r="AB114" s="219">
        <f t="shared" si="33"/>
        <v>0</v>
      </c>
      <c r="AC114" s="219">
        <f t="shared" si="34"/>
        <v>0</v>
      </c>
      <c r="AD114" s="205" t="e">
        <f t="shared" si="30"/>
        <v>#DIV/0!</v>
      </c>
      <c r="AE114" s="205" t="e">
        <f t="shared" si="31"/>
        <v>#DIV/0!</v>
      </c>
      <c r="AF114" s="326"/>
    </row>
    <row r="115" spans="1:32" s="200" customFormat="1" ht="15.75" hidden="1" customHeight="1" x14ac:dyDescent="0.25">
      <c r="A115" s="198">
        <v>112</v>
      </c>
      <c r="B115" s="207" t="s">
        <v>14</v>
      </c>
      <c r="C115" s="170" t="s">
        <v>1502</v>
      </c>
      <c r="D115" s="183" t="s">
        <v>8</v>
      </c>
      <c r="E115" s="172" t="s">
        <v>3878</v>
      </c>
      <c r="F115" s="170" t="s">
        <v>1519</v>
      </c>
      <c r="G115" s="183" t="s">
        <v>1314</v>
      </c>
      <c r="H115" s="184">
        <v>1</v>
      </c>
      <c r="I115" s="183" t="s">
        <v>18</v>
      </c>
      <c r="J115" s="187">
        <v>0</v>
      </c>
      <c r="K115" s="187">
        <v>0</v>
      </c>
      <c r="L115" s="209" t="s">
        <v>26</v>
      </c>
      <c r="M115" s="187">
        <v>0</v>
      </c>
      <c r="N115" s="187">
        <v>0</v>
      </c>
      <c r="O115" s="209" t="s">
        <v>26</v>
      </c>
      <c r="P115" s="187">
        <v>0</v>
      </c>
      <c r="Q115" s="187">
        <v>0</v>
      </c>
      <c r="R115" s="186" t="s">
        <v>26</v>
      </c>
      <c r="S115" s="187">
        <v>0</v>
      </c>
      <c r="T115" s="187">
        <v>0</v>
      </c>
      <c r="U115" s="186" t="s">
        <v>26</v>
      </c>
      <c r="V115" s="56">
        <v>0</v>
      </c>
      <c r="W115" s="56">
        <v>0</v>
      </c>
      <c r="X115" s="221" t="s">
        <v>26</v>
      </c>
      <c r="Y115" s="56"/>
      <c r="Z115" s="56"/>
      <c r="AA115" s="131"/>
      <c r="AB115" s="183">
        <f t="shared" si="33"/>
        <v>0</v>
      </c>
      <c r="AC115" s="183">
        <f t="shared" si="34"/>
        <v>0</v>
      </c>
      <c r="AD115" s="190" t="e">
        <f t="shared" si="30"/>
        <v>#DIV/0!</v>
      </c>
      <c r="AE115" s="190" t="e">
        <f t="shared" si="31"/>
        <v>#DIV/0!</v>
      </c>
      <c r="AF115" s="203"/>
    </row>
    <row r="116" spans="1:32" s="200" customFormat="1" ht="15.75" hidden="1" customHeight="1" x14ac:dyDescent="0.25">
      <c r="A116" s="198">
        <v>113</v>
      </c>
      <c r="B116" s="207" t="s">
        <v>14</v>
      </c>
      <c r="C116" s="170" t="s">
        <v>1502</v>
      </c>
      <c r="D116" s="183" t="s">
        <v>8</v>
      </c>
      <c r="E116" s="172" t="s">
        <v>3881</v>
      </c>
      <c r="F116" s="172" t="s">
        <v>3882</v>
      </c>
      <c r="G116" s="183" t="s">
        <v>1281</v>
      </c>
      <c r="H116" s="184">
        <v>1</v>
      </c>
      <c r="I116" s="183" t="s">
        <v>18</v>
      </c>
      <c r="J116" s="187">
        <v>0</v>
      </c>
      <c r="K116" s="187">
        <v>0</v>
      </c>
      <c r="L116" s="209" t="s">
        <v>26</v>
      </c>
      <c r="M116" s="187">
        <v>0</v>
      </c>
      <c r="N116" s="187">
        <v>0</v>
      </c>
      <c r="O116" s="209" t="s">
        <v>26</v>
      </c>
      <c r="P116" s="187">
        <v>0</v>
      </c>
      <c r="Q116" s="187">
        <v>0</v>
      </c>
      <c r="R116" s="186" t="s">
        <v>26</v>
      </c>
      <c r="S116" s="187">
        <v>0</v>
      </c>
      <c r="T116" s="187">
        <v>0</v>
      </c>
      <c r="U116" s="186" t="s">
        <v>26</v>
      </c>
      <c r="V116" s="56">
        <v>0</v>
      </c>
      <c r="W116" s="56">
        <v>0</v>
      </c>
      <c r="X116" s="221" t="s">
        <v>26</v>
      </c>
      <c r="Y116" s="56"/>
      <c r="Z116" s="56"/>
      <c r="AA116" s="131"/>
      <c r="AB116" s="183">
        <f t="shared" si="33"/>
        <v>0</v>
      </c>
      <c r="AC116" s="183">
        <f t="shared" si="34"/>
        <v>0</v>
      </c>
      <c r="AD116" s="190" t="e">
        <f t="shared" si="30"/>
        <v>#DIV/0!</v>
      </c>
      <c r="AE116" s="190" t="e">
        <f t="shared" si="31"/>
        <v>#DIV/0!</v>
      </c>
      <c r="AF116" s="203"/>
    </row>
    <row r="117" spans="1:32" s="200" customFormat="1" ht="15.75" hidden="1" customHeight="1" x14ac:dyDescent="0.25">
      <c r="A117" s="198">
        <v>114</v>
      </c>
      <c r="B117" s="207" t="s">
        <v>14</v>
      </c>
      <c r="C117" s="170" t="s">
        <v>1502</v>
      </c>
      <c r="D117" s="183" t="s">
        <v>8</v>
      </c>
      <c r="E117" s="170" t="s">
        <v>1520</v>
      </c>
      <c r="F117" s="170" t="s">
        <v>1521</v>
      </c>
      <c r="G117" s="183" t="s">
        <v>1281</v>
      </c>
      <c r="H117" s="184">
        <v>1</v>
      </c>
      <c r="I117" s="183" t="s">
        <v>18</v>
      </c>
      <c r="J117" s="187">
        <v>0</v>
      </c>
      <c r="K117" s="187">
        <v>0</v>
      </c>
      <c r="L117" s="209" t="s">
        <v>26</v>
      </c>
      <c r="M117" s="187">
        <v>0</v>
      </c>
      <c r="N117" s="187">
        <v>0</v>
      </c>
      <c r="O117" s="209" t="s">
        <v>26</v>
      </c>
      <c r="P117" s="183"/>
      <c r="Q117" s="183"/>
      <c r="R117" s="213"/>
      <c r="S117" s="183"/>
      <c r="T117" s="183"/>
      <c r="U117" s="167"/>
      <c r="V117" s="56">
        <v>0</v>
      </c>
      <c r="W117" s="56">
        <v>0</v>
      </c>
      <c r="X117" s="221" t="s">
        <v>26</v>
      </c>
      <c r="Y117" s="56"/>
      <c r="Z117" s="56"/>
      <c r="AA117" s="131"/>
      <c r="AB117" s="183">
        <f t="shared" si="33"/>
        <v>0</v>
      </c>
      <c r="AC117" s="183">
        <f t="shared" si="34"/>
        <v>0</v>
      </c>
      <c r="AD117" s="190" t="e">
        <f t="shared" si="30"/>
        <v>#DIV/0!</v>
      </c>
      <c r="AE117" s="190" t="e">
        <f t="shared" si="31"/>
        <v>#DIV/0!</v>
      </c>
      <c r="AF117" s="203"/>
    </row>
    <row r="118" spans="1:32" s="200" customFormat="1" ht="15.75" hidden="1" customHeight="1" x14ac:dyDescent="0.25">
      <c r="A118" s="198">
        <v>115</v>
      </c>
      <c r="B118" s="207" t="s">
        <v>14</v>
      </c>
      <c r="C118" s="170" t="s">
        <v>1502</v>
      </c>
      <c r="D118" s="183" t="s">
        <v>1287</v>
      </c>
      <c r="E118" s="170" t="s">
        <v>1522</v>
      </c>
      <c r="F118" s="170" t="s">
        <v>1523</v>
      </c>
      <c r="G118" s="183" t="s">
        <v>1314</v>
      </c>
      <c r="H118" s="184">
        <v>1</v>
      </c>
      <c r="I118" s="183" t="s">
        <v>18</v>
      </c>
      <c r="J118" s="187">
        <v>0</v>
      </c>
      <c r="K118" s="187">
        <v>0</v>
      </c>
      <c r="L118" s="209" t="s">
        <v>26</v>
      </c>
      <c r="M118" s="187">
        <v>0</v>
      </c>
      <c r="N118" s="187">
        <v>0</v>
      </c>
      <c r="O118" s="209" t="s">
        <v>26</v>
      </c>
      <c r="P118" s="187">
        <v>0</v>
      </c>
      <c r="Q118" s="187">
        <v>0</v>
      </c>
      <c r="R118" s="186" t="s">
        <v>26</v>
      </c>
      <c r="S118" s="187">
        <v>0</v>
      </c>
      <c r="T118" s="187">
        <v>0</v>
      </c>
      <c r="U118" s="186" t="s">
        <v>26</v>
      </c>
      <c r="V118" s="56">
        <v>0</v>
      </c>
      <c r="W118" s="56">
        <v>0</v>
      </c>
      <c r="X118" s="221" t="s">
        <v>26</v>
      </c>
      <c r="Y118" s="56"/>
      <c r="Z118" s="56"/>
      <c r="AA118" s="131"/>
      <c r="AB118" s="183">
        <f t="shared" si="33"/>
        <v>0</v>
      </c>
      <c r="AC118" s="183">
        <f t="shared" si="34"/>
        <v>0</v>
      </c>
      <c r="AD118" s="190" t="e">
        <f t="shared" si="30"/>
        <v>#DIV/0!</v>
      </c>
      <c r="AE118" s="190" t="e">
        <f t="shared" si="31"/>
        <v>#DIV/0!</v>
      </c>
      <c r="AF118" s="203"/>
    </row>
    <row r="119" spans="1:32" s="200" customFormat="1" ht="15.75" hidden="1" customHeight="1" x14ac:dyDescent="0.25">
      <c r="A119" s="198">
        <v>116</v>
      </c>
      <c r="B119" s="207" t="s">
        <v>14</v>
      </c>
      <c r="C119" s="170" t="s">
        <v>1502</v>
      </c>
      <c r="D119" s="183" t="s">
        <v>8</v>
      </c>
      <c r="E119" s="170" t="s">
        <v>1524</v>
      </c>
      <c r="F119" s="170" t="s">
        <v>1523</v>
      </c>
      <c r="G119" s="183" t="s">
        <v>1281</v>
      </c>
      <c r="H119" s="184">
        <v>1</v>
      </c>
      <c r="I119" s="183" t="s">
        <v>18</v>
      </c>
      <c r="J119" s="187">
        <v>0</v>
      </c>
      <c r="K119" s="187">
        <v>0</v>
      </c>
      <c r="L119" s="209" t="s">
        <v>26</v>
      </c>
      <c r="M119" s="187">
        <v>0</v>
      </c>
      <c r="N119" s="187">
        <v>0</v>
      </c>
      <c r="O119" s="209" t="s">
        <v>26</v>
      </c>
      <c r="P119" s="187">
        <v>0</v>
      </c>
      <c r="Q119" s="187">
        <v>0</v>
      </c>
      <c r="R119" s="186" t="s">
        <v>26</v>
      </c>
      <c r="S119" s="187">
        <v>0</v>
      </c>
      <c r="T119" s="187">
        <v>0</v>
      </c>
      <c r="U119" s="186" t="s">
        <v>26</v>
      </c>
      <c r="V119" s="56">
        <v>0</v>
      </c>
      <c r="W119" s="56">
        <v>0</v>
      </c>
      <c r="X119" s="221" t="s">
        <v>26</v>
      </c>
      <c r="Y119" s="56"/>
      <c r="Z119" s="56"/>
      <c r="AA119" s="131"/>
      <c r="AB119" s="183">
        <f t="shared" si="33"/>
        <v>0</v>
      </c>
      <c r="AC119" s="183">
        <f t="shared" si="34"/>
        <v>0</v>
      </c>
      <c r="AD119" s="190" t="e">
        <f t="shared" si="30"/>
        <v>#DIV/0!</v>
      </c>
      <c r="AE119" s="190" t="e">
        <f t="shared" si="31"/>
        <v>#DIV/0!</v>
      </c>
      <c r="AF119" s="203"/>
    </row>
    <row r="120" spans="1:32" s="200" customFormat="1" ht="15.75" hidden="1" customHeight="1" x14ac:dyDescent="0.25">
      <c r="A120" s="397">
        <v>117</v>
      </c>
      <c r="B120" s="219" t="s">
        <v>14</v>
      </c>
      <c r="C120" s="328" t="s">
        <v>1502</v>
      </c>
      <c r="D120" s="219" t="s">
        <v>8</v>
      </c>
      <c r="E120" s="328" t="s">
        <v>1525</v>
      </c>
      <c r="F120" s="328" t="s">
        <v>1523</v>
      </c>
      <c r="G120" s="219" t="s">
        <v>1314</v>
      </c>
      <c r="H120" s="343">
        <v>1</v>
      </c>
      <c r="I120" s="219" t="s">
        <v>18</v>
      </c>
      <c r="J120" s="219">
        <v>0</v>
      </c>
      <c r="K120" s="219">
        <v>0</v>
      </c>
      <c r="L120" s="398" t="s">
        <v>26</v>
      </c>
      <c r="M120" s="219">
        <v>0</v>
      </c>
      <c r="N120" s="219">
        <v>0</v>
      </c>
      <c r="O120" s="398" t="s">
        <v>26</v>
      </c>
      <c r="P120" s="219">
        <v>0</v>
      </c>
      <c r="Q120" s="219">
        <v>0</v>
      </c>
      <c r="R120" s="399" t="s">
        <v>26</v>
      </c>
      <c r="S120" s="219">
        <v>0</v>
      </c>
      <c r="T120" s="219">
        <v>0</v>
      </c>
      <c r="U120" s="399" t="s">
        <v>26</v>
      </c>
      <c r="V120" s="401">
        <v>0</v>
      </c>
      <c r="W120" s="401">
        <v>0</v>
      </c>
      <c r="X120" s="556" t="s">
        <v>26</v>
      </c>
      <c r="Y120" s="401"/>
      <c r="Z120" s="401"/>
      <c r="AA120" s="403"/>
      <c r="AB120" s="219">
        <f t="shared" si="33"/>
        <v>0</v>
      </c>
      <c r="AC120" s="219">
        <f t="shared" si="34"/>
        <v>0</v>
      </c>
      <c r="AD120" s="205" t="e">
        <f t="shared" si="30"/>
        <v>#DIV/0!</v>
      </c>
      <c r="AE120" s="205" t="e">
        <f t="shared" si="31"/>
        <v>#DIV/0!</v>
      </c>
      <c r="AF120" s="326"/>
    </row>
    <row r="121" spans="1:32" s="200" customFormat="1" ht="15.75" hidden="1" customHeight="1" x14ac:dyDescent="0.25">
      <c r="A121" s="198">
        <v>118</v>
      </c>
      <c r="B121" s="207" t="s">
        <v>14</v>
      </c>
      <c r="C121" s="170" t="s">
        <v>1526</v>
      </c>
      <c r="D121" s="183" t="s">
        <v>1311</v>
      </c>
      <c r="E121" s="170" t="s">
        <v>1527</v>
      </c>
      <c r="F121" s="170" t="s">
        <v>1528</v>
      </c>
      <c r="G121" s="183" t="s">
        <v>1314</v>
      </c>
      <c r="H121" s="184">
        <v>1</v>
      </c>
      <c r="I121" s="183" t="s">
        <v>18</v>
      </c>
      <c r="J121" s="187">
        <v>0</v>
      </c>
      <c r="K121" s="187">
        <v>0</v>
      </c>
      <c r="L121" s="209" t="s">
        <v>26</v>
      </c>
      <c r="M121" s="187">
        <v>0</v>
      </c>
      <c r="N121" s="187">
        <v>0</v>
      </c>
      <c r="O121" s="186" t="s">
        <v>26</v>
      </c>
      <c r="P121" s="187">
        <v>0</v>
      </c>
      <c r="Q121" s="187">
        <v>0</v>
      </c>
      <c r="R121" s="186" t="s">
        <v>26</v>
      </c>
      <c r="S121" s="183">
        <v>0</v>
      </c>
      <c r="T121" s="183">
        <v>0</v>
      </c>
      <c r="U121" s="167"/>
      <c r="V121" s="56">
        <v>0</v>
      </c>
      <c r="W121" s="56">
        <v>0</v>
      </c>
      <c r="X121" s="210"/>
      <c r="Y121" s="56"/>
      <c r="Z121" s="56"/>
      <c r="AA121" s="131"/>
      <c r="AB121" s="183">
        <f t="shared" si="33"/>
        <v>0</v>
      </c>
      <c r="AC121" s="183">
        <f t="shared" si="34"/>
        <v>0</v>
      </c>
      <c r="AD121" s="190" t="e">
        <f t="shared" si="30"/>
        <v>#DIV/0!</v>
      </c>
      <c r="AE121" s="190" t="e">
        <f t="shared" si="31"/>
        <v>#DIV/0!</v>
      </c>
      <c r="AF121" s="203"/>
    </row>
    <row r="122" spans="1:32" s="200" customFormat="1" ht="15.75" hidden="1" customHeight="1" x14ac:dyDescent="0.25">
      <c r="A122" s="198">
        <v>119</v>
      </c>
      <c r="B122" s="207" t="s">
        <v>14</v>
      </c>
      <c r="C122" s="170" t="s">
        <v>1526</v>
      </c>
      <c r="D122" s="183" t="s">
        <v>1282</v>
      </c>
      <c r="E122" s="170" t="s">
        <v>1529</v>
      </c>
      <c r="F122" s="170" t="s">
        <v>1530</v>
      </c>
      <c r="G122" s="183" t="s">
        <v>1295</v>
      </c>
      <c r="H122" s="184">
        <v>1</v>
      </c>
      <c r="I122" s="183" t="s">
        <v>18</v>
      </c>
      <c r="J122" s="187">
        <v>0</v>
      </c>
      <c r="K122" s="187">
        <v>0</v>
      </c>
      <c r="L122" s="209" t="s">
        <v>26</v>
      </c>
      <c r="M122" s="187">
        <v>0</v>
      </c>
      <c r="N122" s="187">
        <v>0</v>
      </c>
      <c r="O122" s="186" t="s">
        <v>26</v>
      </c>
      <c r="P122" s="183">
        <v>0</v>
      </c>
      <c r="Q122" s="183">
        <v>0</v>
      </c>
      <c r="R122" s="213"/>
      <c r="S122" s="183">
        <v>0</v>
      </c>
      <c r="T122" s="183">
        <v>0</v>
      </c>
      <c r="U122" s="167"/>
      <c r="V122" s="56">
        <v>0</v>
      </c>
      <c r="W122" s="56">
        <v>0</v>
      </c>
      <c r="X122" s="210"/>
      <c r="Y122" s="56"/>
      <c r="Z122" s="56"/>
      <c r="AA122" s="131"/>
      <c r="AB122" s="219">
        <f t="shared" si="33"/>
        <v>0</v>
      </c>
      <c r="AC122" s="219">
        <f t="shared" si="34"/>
        <v>0</v>
      </c>
      <c r="AD122" s="205" t="e">
        <f t="shared" si="30"/>
        <v>#DIV/0!</v>
      </c>
      <c r="AE122" s="205" t="e">
        <f t="shared" si="31"/>
        <v>#DIV/0!</v>
      </c>
      <c r="AF122" s="326"/>
    </row>
    <row r="123" spans="1:32" s="200" customFormat="1" ht="15.75" hidden="1" customHeight="1" x14ac:dyDescent="0.25">
      <c r="A123" s="198">
        <v>120</v>
      </c>
      <c r="B123" s="207" t="s">
        <v>14</v>
      </c>
      <c r="C123" s="170" t="s">
        <v>1526</v>
      </c>
      <c r="D123" s="183" t="s">
        <v>1287</v>
      </c>
      <c r="E123" s="170" t="s">
        <v>1531</v>
      </c>
      <c r="F123" s="170" t="s">
        <v>1532</v>
      </c>
      <c r="G123" s="183" t="s">
        <v>1281</v>
      </c>
      <c r="H123" s="184">
        <v>1</v>
      </c>
      <c r="I123" s="183" t="s">
        <v>18</v>
      </c>
      <c r="J123" s="187">
        <v>0</v>
      </c>
      <c r="K123" s="187">
        <v>0</v>
      </c>
      <c r="L123" s="209" t="s">
        <v>26</v>
      </c>
      <c r="M123" s="187">
        <v>0</v>
      </c>
      <c r="N123" s="187">
        <v>0</v>
      </c>
      <c r="O123" s="186" t="s">
        <v>26</v>
      </c>
      <c r="P123" s="187">
        <v>0</v>
      </c>
      <c r="Q123" s="187">
        <v>0</v>
      </c>
      <c r="R123" s="186" t="s">
        <v>26</v>
      </c>
      <c r="S123" s="183">
        <v>0</v>
      </c>
      <c r="T123" s="183">
        <v>0</v>
      </c>
      <c r="U123" s="167"/>
      <c r="V123" s="56">
        <v>0</v>
      </c>
      <c r="W123" s="56">
        <v>0</v>
      </c>
      <c r="X123" s="210"/>
      <c r="Y123" s="56"/>
      <c r="Z123" s="56"/>
      <c r="AA123" s="131"/>
      <c r="AB123" s="183">
        <f t="shared" si="33"/>
        <v>0</v>
      </c>
      <c r="AC123" s="183">
        <f t="shared" si="34"/>
        <v>0</v>
      </c>
      <c r="AD123" s="190" t="e">
        <f t="shared" si="30"/>
        <v>#DIV/0!</v>
      </c>
      <c r="AE123" s="190" t="e">
        <f t="shared" si="31"/>
        <v>#DIV/0!</v>
      </c>
      <c r="AF123" s="203"/>
    </row>
    <row r="124" spans="1:32" s="200" customFormat="1" ht="15.75" hidden="1" customHeight="1" x14ac:dyDescent="0.25">
      <c r="A124" s="198">
        <v>121</v>
      </c>
      <c r="B124" s="207" t="s">
        <v>14</v>
      </c>
      <c r="C124" s="170" t="s">
        <v>1526</v>
      </c>
      <c r="D124" s="183" t="s">
        <v>8</v>
      </c>
      <c r="E124" s="170" t="s">
        <v>1533</v>
      </c>
      <c r="F124" s="170" t="s">
        <v>1534</v>
      </c>
      <c r="G124" s="183" t="s">
        <v>1281</v>
      </c>
      <c r="H124" s="184">
        <v>1</v>
      </c>
      <c r="I124" s="183" t="s">
        <v>18</v>
      </c>
      <c r="J124" s="187">
        <v>0</v>
      </c>
      <c r="K124" s="187">
        <v>0</v>
      </c>
      <c r="L124" s="209" t="s">
        <v>26</v>
      </c>
      <c r="M124" s="183">
        <v>0</v>
      </c>
      <c r="N124" s="187">
        <v>1</v>
      </c>
      <c r="O124" s="212"/>
      <c r="P124" s="187">
        <v>0</v>
      </c>
      <c r="Q124" s="187">
        <v>0</v>
      </c>
      <c r="R124" s="186" t="s">
        <v>26</v>
      </c>
      <c r="S124" s="183">
        <v>0</v>
      </c>
      <c r="T124" s="183">
        <v>0</v>
      </c>
      <c r="U124" s="167"/>
      <c r="V124" s="56">
        <v>0</v>
      </c>
      <c r="W124" s="56">
        <v>0</v>
      </c>
      <c r="X124" s="210"/>
      <c r="Y124" s="56"/>
      <c r="Z124" s="56"/>
      <c r="AA124" s="131"/>
      <c r="AB124" s="183">
        <f t="shared" si="33"/>
        <v>0</v>
      </c>
      <c r="AC124" s="183">
        <f>K124+N124+Q124+T124+W124</f>
        <v>1</v>
      </c>
      <c r="AD124" s="190">
        <f t="shared" si="30"/>
        <v>0</v>
      </c>
      <c r="AE124" s="190">
        <f t="shared" si="31"/>
        <v>0</v>
      </c>
      <c r="AF124" s="203"/>
    </row>
    <row r="125" spans="1:32" s="200" customFormat="1" ht="15.75" hidden="1" customHeight="1" x14ac:dyDescent="0.25">
      <c r="A125" s="198">
        <v>122</v>
      </c>
      <c r="B125" s="207" t="s">
        <v>14</v>
      </c>
      <c r="C125" s="170" t="s">
        <v>1526</v>
      </c>
      <c r="D125" s="183" t="s">
        <v>1287</v>
      </c>
      <c r="E125" s="170" t="s">
        <v>1535</v>
      </c>
      <c r="F125" s="170" t="s">
        <v>1536</v>
      </c>
      <c r="G125" s="183" t="s">
        <v>1285</v>
      </c>
      <c r="H125" s="184">
        <v>1</v>
      </c>
      <c r="I125" s="183" t="s">
        <v>18</v>
      </c>
      <c r="J125" s="187">
        <v>0</v>
      </c>
      <c r="K125" s="187">
        <v>0</v>
      </c>
      <c r="L125" s="209" t="s">
        <v>26</v>
      </c>
      <c r="M125" s="187">
        <v>0</v>
      </c>
      <c r="N125" s="187">
        <v>0</v>
      </c>
      <c r="O125" s="186" t="s">
        <v>26</v>
      </c>
      <c r="P125" s="187">
        <v>0</v>
      </c>
      <c r="Q125" s="187">
        <v>0</v>
      </c>
      <c r="R125" s="186" t="s">
        <v>26</v>
      </c>
      <c r="S125" s="183">
        <v>0</v>
      </c>
      <c r="T125" s="183">
        <v>0</v>
      </c>
      <c r="U125" s="167"/>
      <c r="V125" s="56">
        <v>0</v>
      </c>
      <c r="W125" s="56">
        <v>0</v>
      </c>
      <c r="X125" s="210"/>
      <c r="Y125" s="56"/>
      <c r="Z125" s="56"/>
      <c r="AA125" s="131"/>
      <c r="AB125" s="219">
        <f t="shared" si="33"/>
        <v>0</v>
      </c>
      <c r="AC125" s="219">
        <f t="shared" si="34"/>
        <v>0</v>
      </c>
      <c r="AD125" s="205" t="e">
        <f t="shared" si="30"/>
        <v>#DIV/0!</v>
      </c>
      <c r="AE125" s="205" t="e">
        <f t="shared" si="31"/>
        <v>#DIV/0!</v>
      </c>
      <c r="AF125" s="326"/>
    </row>
    <row r="126" spans="1:32" s="200" customFormat="1" ht="15.75" hidden="1" customHeight="1" x14ac:dyDescent="0.25">
      <c r="A126" s="198">
        <v>123</v>
      </c>
      <c r="B126" s="207" t="s">
        <v>14</v>
      </c>
      <c r="C126" s="170" t="s">
        <v>1526</v>
      </c>
      <c r="D126" s="183" t="s">
        <v>8</v>
      </c>
      <c r="E126" s="170" t="s">
        <v>1537</v>
      </c>
      <c r="F126" s="170" t="s">
        <v>1538</v>
      </c>
      <c r="G126" s="183" t="s">
        <v>1281</v>
      </c>
      <c r="H126" s="184">
        <v>1</v>
      </c>
      <c r="I126" s="183" t="s">
        <v>18</v>
      </c>
      <c r="J126" s="187">
        <v>0</v>
      </c>
      <c r="K126" s="187">
        <v>0</v>
      </c>
      <c r="L126" s="209" t="s">
        <v>26</v>
      </c>
      <c r="M126" s="187">
        <v>0</v>
      </c>
      <c r="N126" s="187">
        <v>0</v>
      </c>
      <c r="O126" s="186" t="s">
        <v>26</v>
      </c>
      <c r="P126" s="187">
        <v>0</v>
      </c>
      <c r="Q126" s="187">
        <v>0</v>
      </c>
      <c r="R126" s="186" t="s">
        <v>26</v>
      </c>
      <c r="S126" s="183">
        <v>0</v>
      </c>
      <c r="T126" s="183">
        <v>0</v>
      </c>
      <c r="U126" s="167"/>
      <c r="V126" s="56">
        <v>0</v>
      </c>
      <c r="W126" s="56">
        <v>0</v>
      </c>
      <c r="X126" s="210"/>
      <c r="Y126" s="56"/>
      <c r="Z126" s="56"/>
      <c r="AA126" s="131"/>
      <c r="AB126" s="183">
        <f t="shared" si="33"/>
        <v>0</v>
      </c>
      <c r="AC126" s="183">
        <f t="shared" si="34"/>
        <v>0</v>
      </c>
      <c r="AD126" s="190" t="e">
        <f t="shared" si="30"/>
        <v>#DIV/0!</v>
      </c>
      <c r="AE126" s="190" t="e">
        <f t="shared" si="31"/>
        <v>#DIV/0!</v>
      </c>
      <c r="AF126" s="203"/>
    </row>
    <row r="127" spans="1:32" s="200" customFormat="1" ht="15.75" hidden="1" customHeight="1" x14ac:dyDescent="0.25">
      <c r="A127" s="198">
        <v>124</v>
      </c>
      <c r="B127" s="207" t="s">
        <v>14</v>
      </c>
      <c r="C127" s="170" t="s">
        <v>1526</v>
      </c>
      <c r="D127" s="183" t="s">
        <v>8</v>
      </c>
      <c r="E127" s="170" t="s">
        <v>1539</v>
      </c>
      <c r="F127" s="170" t="s">
        <v>1540</v>
      </c>
      <c r="G127" s="183" t="s">
        <v>1295</v>
      </c>
      <c r="H127" s="184">
        <v>1</v>
      </c>
      <c r="I127" s="183" t="s">
        <v>18</v>
      </c>
      <c r="J127" s="187">
        <v>0</v>
      </c>
      <c r="K127" s="187">
        <v>0</v>
      </c>
      <c r="L127" s="209" t="s">
        <v>26</v>
      </c>
      <c r="M127" s="187">
        <v>0</v>
      </c>
      <c r="N127" s="187">
        <v>0</v>
      </c>
      <c r="O127" s="186" t="s">
        <v>26</v>
      </c>
      <c r="P127" s="183">
        <v>0</v>
      </c>
      <c r="Q127" s="183">
        <v>1</v>
      </c>
      <c r="R127" s="213"/>
      <c r="S127" s="183">
        <v>0</v>
      </c>
      <c r="T127" s="183">
        <v>0</v>
      </c>
      <c r="U127" s="167"/>
      <c r="V127" s="56">
        <v>0</v>
      </c>
      <c r="W127" s="56">
        <v>0</v>
      </c>
      <c r="X127" s="210"/>
      <c r="Y127" s="56"/>
      <c r="Z127" s="56"/>
      <c r="AA127" s="131"/>
      <c r="AB127" s="219">
        <f t="shared" si="33"/>
        <v>0</v>
      </c>
      <c r="AC127" s="219">
        <f t="shared" si="34"/>
        <v>1</v>
      </c>
      <c r="AD127" s="205">
        <f t="shared" si="30"/>
        <v>0</v>
      </c>
      <c r="AE127" s="205">
        <f t="shared" si="31"/>
        <v>0</v>
      </c>
      <c r="AF127" s="326"/>
    </row>
    <row r="128" spans="1:32" s="200" customFormat="1" ht="15.75" hidden="1" customHeight="1" x14ac:dyDescent="0.25">
      <c r="A128" s="198">
        <v>125</v>
      </c>
      <c r="B128" s="207" t="s">
        <v>14</v>
      </c>
      <c r="C128" s="170" t="s">
        <v>1526</v>
      </c>
      <c r="D128" s="183" t="s">
        <v>1287</v>
      </c>
      <c r="E128" s="170" t="s">
        <v>1541</v>
      </c>
      <c r="F128" s="170" t="s">
        <v>1536</v>
      </c>
      <c r="G128" s="183" t="s">
        <v>1281</v>
      </c>
      <c r="H128" s="184">
        <v>1</v>
      </c>
      <c r="I128" s="183" t="s">
        <v>18</v>
      </c>
      <c r="J128" s="187">
        <v>0</v>
      </c>
      <c r="K128" s="187">
        <v>0</v>
      </c>
      <c r="L128" s="209" t="s">
        <v>26</v>
      </c>
      <c r="M128" s="187">
        <v>0</v>
      </c>
      <c r="N128" s="187">
        <v>0</v>
      </c>
      <c r="O128" s="186" t="s">
        <v>26</v>
      </c>
      <c r="P128" s="187">
        <v>0</v>
      </c>
      <c r="Q128" s="187">
        <v>0</v>
      </c>
      <c r="R128" s="186" t="s">
        <v>26</v>
      </c>
      <c r="S128" s="183">
        <v>0</v>
      </c>
      <c r="T128" s="183">
        <v>0</v>
      </c>
      <c r="U128" s="167"/>
      <c r="V128" s="56">
        <v>0</v>
      </c>
      <c r="W128" s="56">
        <v>0</v>
      </c>
      <c r="X128" s="210"/>
      <c r="Y128" s="56"/>
      <c r="Z128" s="56"/>
      <c r="AA128" s="131"/>
      <c r="AB128" s="183">
        <f t="shared" si="33"/>
        <v>0</v>
      </c>
      <c r="AC128" s="183">
        <f t="shared" si="34"/>
        <v>0</v>
      </c>
      <c r="AD128" s="190" t="e">
        <f t="shared" si="30"/>
        <v>#DIV/0!</v>
      </c>
      <c r="AE128" s="190" t="e">
        <f t="shared" si="31"/>
        <v>#DIV/0!</v>
      </c>
      <c r="AF128" s="203"/>
    </row>
    <row r="129" spans="1:32" s="200" customFormat="1" ht="15.75" hidden="1" customHeight="1" x14ac:dyDescent="0.25">
      <c r="A129" s="198">
        <v>126</v>
      </c>
      <c r="B129" s="207" t="s">
        <v>14</v>
      </c>
      <c r="C129" s="170" t="s">
        <v>1526</v>
      </c>
      <c r="D129" s="183" t="s">
        <v>8</v>
      </c>
      <c r="E129" s="170" t="s">
        <v>1542</v>
      </c>
      <c r="F129" s="170" t="s">
        <v>1543</v>
      </c>
      <c r="G129" s="183" t="s">
        <v>1281</v>
      </c>
      <c r="H129" s="184">
        <v>1</v>
      </c>
      <c r="I129" s="183" t="s">
        <v>18</v>
      </c>
      <c r="J129" s="187">
        <v>0</v>
      </c>
      <c r="K129" s="187">
        <v>0</v>
      </c>
      <c r="L129" s="209" t="s">
        <v>26</v>
      </c>
      <c r="M129" s="187">
        <v>0</v>
      </c>
      <c r="N129" s="187">
        <v>0</v>
      </c>
      <c r="O129" s="186" t="s">
        <v>26</v>
      </c>
      <c r="P129" s="187">
        <v>0</v>
      </c>
      <c r="Q129" s="187">
        <v>0</v>
      </c>
      <c r="R129" s="186" t="s">
        <v>26</v>
      </c>
      <c r="S129" s="183">
        <v>0</v>
      </c>
      <c r="T129" s="183">
        <v>0</v>
      </c>
      <c r="U129" s="167"/>
      <c r="V129" s="56">
        <v>0</v>
      </c>
      <c r="W129" s="56">
        <v>0</v>
      </c>
      <c r="X129" s="210"/>
      <c r="Y129" s="56"/>
      <c r="Z129" s="56"/>
      <c r="AA129" s="131"/>
      <c r="AB129" s="183">
        <f t="shared" si="33"/>
        <v>0</v>
      </c>
      <c r="AC129" s="183">
        <f t="shared" si="34"/>
        <v>0</v>
      </c>
      <c r="AD129" s="190" t="e">
        <f t="shared" si="30"/>
        <v>#DIV/0!</v>
      </c>
      <c r="AE129" s="190" t="e">
        <f t="shared" si="31"/>
        <v>#DIV/0!</v>
      </c>
      <c r="AF129" s="203"/>
    </row>
    <row r="130" spans="1:32" s="200" customFormat="1" ht="15.75" hidden="1" customHeight="1" x14ac:dyDescent="0.25">
      <c r="A130" s="198">
        <v>127</v>
      </c>
      <c r="B130" s="207" t="s">
        <v>14</v>
      </c>
      <c r="C130" s="170" t="s">
        <v>1526</v>
      </c>
      <c r="D130" s="183" t="s">
        <v>8</v>
      </c>
      <c r="E130" s="170" t="s">
        <v>1544</v>
      </c>
      <c r="F130" s="170" t="s">
        <v>1543</v>
      </c>
      <c r="G130" s="183" t="s">
        <v>1281</v>
      </c>
      <c r="H130" s="184">
        <v>1</v>
      </c>
      <c r="I130" s="183" t="s">
        <v>18</v>
      </c>
      <c r="J130" s="187">
        <v>0</v>
      </c>
      <c r="K130" s="187">
        <v>0</v>
      </c>
      <c r="L130" s="209" t="s">
        <v>26</v>
      </c>
      <c r="M130" s="187">
        <v>0</v>
      </c>
      <c r="N130" s="187">
        <v>0</v>
      </c>
      <c r="O130" s="186" t="s">
        <v>26</v>
      </c>
      <c r="P130" s="187">
        <v>0</v>
      </c>
      <c r="Q130" s="187">
        <v>0</v>
      </c>
      <c r="R130" s="186" t="s">
        <v>26</v>
      </c>
      <c r="S130" s="183">
        <v>0</v>
      </c>
      <c r="T130" s="183">
        <v>0</v>
      </c>
      <c r="U130" s="167"/>
      <c r="V130" s="56">
        <v>0</v>
      </c>
      <c r="W130" s="56">
        <v>0</v>
      </c>
      <c r="X130" s="210"/>
      <c r="Y130" s="56"/>
      <c r="Z130" s="56"/>
      <c r="AA130" s="131"/>
      <c r="AB130" s="183">
        <f t="shared" si="33"/>
        <v>0</v>
      </c>
      <c r="AC130" s="183">
        <f t="shared" si="34"/>
        <v>0</v>
      </c>
      <c r="AD130" s="190" t="e">
        <f t="shared" si="30"/>
        <v>#DIV/0!</v>
      </c>
      <c r="AE130" s="190" t="e">
        <f t="shared" si="31"/>
        <v>#DIV/0!</v>
      </c>
      <c r="AF130" s="203"/>
    </row>
    <row r="131" spans="1:32" s="200" customFormat="1" ht="15.75" hidden="1" customHeight="1" x14ac:dyDescent="0.25">
      <c r="A131" s="198">
        <v>128</v>
      </c>
      <c r="B131" s="207" t="s">
        <v>14</v>
      </c>
      <c r="C131" s="170" t="s">
        <v>2626</v>
      </c>
      <c r="D131" s="183" t="s">
        <v>1311</v>
      </c>
      <c r="E131" s="170" t="s">
        <v>1545</v>
      </c>
      <c r="F131" s="170" t="s">
        <v>1546</v>
      </c>
      <c r="G131" s="183" t="s">
        <v>1285</v>
      </c>
      <c r="H131" s="184">
        <v>1</v>
      </c>
      <c r="I131" s="183" t="s">
        <v>18</v>
      </c>
      <c r="J131" s="183">
        <v>254</v>
      </c>
      <c r="K131" s="187">
        <v>835</v>
      </c>
      <c r="L131" s="215"/>
      <c r="M131" s="183">
        <v>110</v>
      </c>
      <c r="N131" s="187">
        <v>835</v>
      </c>
      <c r="O131" s="212"/>
      <c r="P131" s="183">
        <v>0</v>
      </c>
      <c r="Q131" s="187">
        <v>835</v>
      </c>
      <c r="R131" s="213"/>
      <c r="S131" s="183">
        <v>0</v>
      </c>
      <c r="T131" s="183">
        <v>0</v>
      </c>
      <c r="U131" s="167"/>
      <c r="V131" s="56">
        <v>0</v>
      </c>
      <c r="W131" s="56">
        <v>0</v>
      </c>
      <c r="X131" s="210"/>
      <c r="Y131" s="56"/>
      <c r="Z131" s="56"/>
      <c r="AA131" s="131"/>
      <c r="AB131" s="183">
        <f t="shared" ref="AB131:AC133" si="37">J131+M131+P131+S131+V131</f>
        <v>364</v>
      </c>
      <c r="AC131" s="183">
        <f t="shared" si="37"/>
        <v>2505</v>
      </c>
      <c r="AD131" s="190">
        <f t="shared" si="30"/>
        <v>0.14530938123752496</v>
      </c>
      <c r="AE131" s="190">
        <f t="shared" si="31"/>
        <v>0.14530938123752496</v>
      </c>
      <c r="AF131" s="203"/>
    </row>
    <row r="132" spans="1:32" s="200" customFormat="1" ht="15.75" hidden="1" customHeight="1" x14ac:dyDescent="0.25">
      <c r="A132" s="198">
        <v>129</v>
      </c>
      <c r="B132" s="207" t="s">
        <v>14</v>
      </c>
      <c r="C132" s="170" t="s">
        <v>2626</v>
      </c>
      <c r="D132" s="183" t="s">
        <v>1282</v>
      </c>
      <c r="E132" s="172" t="s">
        <v>1547</v>
      </c>
      <c r="F132" s="170" t="s">
        <v>1548</v>
      </c>
      <c r="G132" s="183" t="s">
        <v>1285</v>
      </c>
      <c r="H132" s="184">
        <v>1</v>
      </c>
      <c r="I132" s="183" t="s">
        <v>18</v>
      </c>
      <c r="J132" s="183">
        <v>0</v>
      </c>
      <c r="K132" s="187">
        <v>75</v>
      </c>
      <c r="L132" s="215"/>
      <c r="M132" s="183">
        <v>0</v>
      </c>
      <c r="N132" s="187">
        <v>75</v>
      </c>
      <c r="O132" s="212"/>
      <c r="P132" s="183"/>
      <c r="Q132" s="187">
        <v>75</v>
      </c>
      <c r="R132" s="213"/>
      <c r="S132" s="183">
        <v>0</v>
      </c>
      <c r="T132" s="183">
        <v>0</v>
      </c>
      <c r="U132" s="167"/>
      <c r="V132" s="56">
        <v>0</v>
      </c>
      <c r="W132" s="56">
        <v>0</v>
      </c>
      <c r="X132" s="210"/>
      <c r="Y132" s="56"/>
      <c r="Z132" s="56"/>
      <c r="AA132" s="131"/>
      <c r="AB132" s="183">
        <f t="shared" si="37"/>
        <v>0</v>
      </c>
      <c r="AC132" s="183">
        <f t="shared" si="37"/>
        <v>225</v>
      </c>
      <c r="AD132" s="205">
        <f t="shared" si="30"/>
        <v>0</v>
      </c>
      <c r="AE132" s="205">
        <f t="shared" si="31"/>
        <v>0</v>
      </c>
      <c r="AF132" s="326"/>
    </row>
    <row r="133" spans="1:32" s="200" customFormat="1" ht="15.75" hidden="1" customHeight="1" x14ac:dyDescent="0.25">
      <c r="A133" s="198">
        <v>130</v>
      </c>
      <c r="B133" s="207" t="s">
        <v>14</v>
      </c>
      <c r="C133" s="170" t="s">
        <v>2626</v>
      </c>
      <c r="D133" s="183" t="s">
        <v>1287</v>
      </c>
      <c r="E133" s="170" t="s">
        <v>1549</v>
      </c>
      <c r="F133" s="170" t="s">
        <v>1550</v>
      </c>
      <c r="G133" s="183" t="s">
        <v>1295</v>
      </c>
      <c r="H133" s="184">
        <v>1</v>
      </c>
      <c r="I133" s="183" t="s">
        <v>18</v>
      </c>
      <c r="J133" s="183">
        <v>0</v>
      </c>
      <c r="K133" s="183">
        <v>0</v>
      </c>
      <c r="L133" s="191"/>
      <c r="M133" s="183">
        <v>0</v>
      </c>
      <c r="N133" s="183">
        <v>0</v>
      </c>
      <c r="O133" s="212"/>
      <c r="P133" s="183">
        <v>0</v>
      </c>
      <c r="Q133" s="187">
        <v>3</v>
      </c>
      <c r="R133" s="213"/>
      <c r="S133" s="183">
        <v>0</v>
      </c>
      <c r="T133" s="183">
        <v>0</v>
      </c>
      <c r="U133" s="167"/>
      <c r="V133" s="56">
        <v>0</v>
      </c>
      <c r="W133" s="56">
        <v>0</v>
      </c>
      <c r="X133" s="210"/>
      <c r="Y133" s="56"/>
      <c r="Z133" s="56">
        <v>3</v>
      </c>
      <c r="AA133" s="131"/>
      <c r="AB133" s="183">
        <f t="shared" si="37"/>
        <v>0</v>
      </c>
      <c r="AC133" s="183">
        <f t="shared" si="37"/>
        <v>3</v>
      </c>
      <c r="AD133" s="205">
        <f t="shared" si="30"/>
        <v>0</v>
      </c>
      <c r="AE133" s="205">
        <f t="shared" si="31"/>
        <v>0</v>
      </c>
      <c r="AF133" s="326"/>
    </row>
    <row r="134" spans="1:32" s="200" customFormat="1" ht="15.75" hidden="1" customHeight="1" x14ac:dyDescent="0.25">
      <c r="A134" s="198">
        <v>131</v>
      </c>
      <c r="B134" s="207" t="s">
        <v>14</v>
      </c>
      <c r="C134" s="170" t="s">
        <v>2626</v>
      </c>
      <c r="D134" s="183" t="s">
        <v>8</v>
      </c>
      <c r="E134" s="170" t="s">
        <v>1551</v>
      </c>
      <c r="F134" s="170" t="s">
        <v>1552</v>
      </c>
      <c r="G134" s="183" t="s">
        <v>1285</v>
      </c>
      <c r="H134" s="184">
        <v>1</v>
      </c>
      <c r="I134" s="183" t="s">
        <v>18</v>
      </c>
      <c r="J134" s="183">
        <v>0</v>
      </c>
      <c r="K134" s="183">
        <v>0</v>
      </c>
      <c r="L134" s="191"/>
      <c r="M134" s="183">
        <v>0</v>
      </c>
      <c r="N134" s="183">
        <v>0</v>
      </c>
      <c r="O134" s="212"/>
      <c r="P134" s="183">
        <v>0</v>
      </c>
      <c r="Q134" s="183">
        <v>0</v>
      </c>
      <c r="R134" s="213"/>
      <c r="S134" s="183">
        <v>0</v>
      </c>
      <c r="T134" s="183">
        <v>0</v>
      </c>
      <c r="U134" s="167"/>
      <c r="V134" s="56">
        <v>0</v>
      </c>
      <c r="W134" s="56">
        <v>0</v>
      </c>
      <c r="X134" s="210"/>
      <c r="Y134" s="56"/>
      <c r="Z134" s="56"/>
      <c r="AA134" s="131"/>
      <c r="AB134" s="219">
        <f t="shared" si="33"/>
        <v>0</v>
      </c>
      <c r="AC134" s="219">
        <f t="shared" si="34"/>
        <v>0</v>
      </c>
      <c r="AD134" s="205" t="e">
        <f t="shared" si="30"/>
        <v>#DIV/0!</v>
      </c>
      <c r="AE134" s="205" t="e">
        <f t="shared" si="31"/>
        <v>#DIV/0!</v>
      </c>
      <c r="AF134" s="326"/>
    </row>
    <row r="135" spans="1:32" s="200" customFormat="1" ht="15.75" hidden="1" customHeight="1" x14ac:dyDescent="0.25">
      <c r="A135" s="198">
        <v>132</v>
      </c>
      <c r="B135" s="207" t="s">
        <v>14</v>
      </c>
      <c r="C135" s="170" t="s">
        <v>2626</v>
      </c>
      <c r="D135" s="183" t="s">
        <v>8</v>
      </c>
      <c r="E135" s="170" t="s">
        <v>1553</v>
      </c>
      <c r="F135" s="170" t="s">
        <v>1554</v>
      </c>
      <c r="G135" s="183" t="s">
        <v>1285</v>
      </c>
      <c r="H135" s="184">
        <v>1</v>
      </c>
      <c r="I135" s="183" t="s">
        <v>18</v>
      </c>
      <c r="J135" s="183">
        <v>165</v>
      </c>
      <c r="K135" s="183">
        <v>165</v>
      </c>
      <c r="L135" s="215"/>
      <c r="M135" s="183">
        <v>214</v>
      </c>
      <c r="N135" s="183">
        <v>214</v>
      </c>
      <c r="O135" s="212"/>
      <c r="P135" s="183">
        <v>191</v>
      </c>
      <c r="Q135" s="183">
        <v>191</v>
      </c>
      <c r="R135" s="213"/>
      <c r="S135" s="183">
        <v>0</v>
      </c>
      <c r="T135" s="183">
        <v>0</v>
      </c>
      <c r="U135" s="167"/>
      <c r="V135" s="56">
        <v>0</v>
      </c>
      <c r="W135" s="56">
        <v>0</v>
      </c>
      <c r="X135" s="210"/>
      <c r="Y135" s="56"/>
      <c r="Z135" s="56"/>
      <c r="AA135" s="131"/>
      <c r="AB135" s="183">
        <f>J135+M135+P135+S135+V135</f>
        <v>570</v>
      </c>
      <c r="AC135" s="183">
        <f>K135+N135+Q135+T135+W135</f>
        <v>570</v>
      </c>
      <c r="AD135" s="190">
        <f t="shared" si="30"/>
        <v>1</v>
      </c>
      <c r="AE135" s="190">
        <f t="shared" si="31"/>
        <v>1</v>
      </c>
      <c r="AF135" s="203"/>
    </row>
    <row r="136" spans="1:32" s="200" customFormat="1" ht="15.75" hidden="1" customHeight="1" x14ac:dyDescent="0.25">
      <c r="A136" s="198">
        <v>133</v>
      </c>
      <c r="B136" s="207" t="s">
        <v>14</v>
      </c>
      <c r="C136" s="170" t="s">
        <v>2626</v>
      </c>
      <c r="D136" s="183" t="s">
        <v>1287</v>
      </c>
      <c r="E136" s="170" t="s">
        <v>1555</v>
      </c>
      <c r="F136" s="170" t="s">
        <v>1556</v>
      </c>
      <c r="G136" s="183" t="s">
        <v>1285</v>
      </c>
      <c r="H136" s="184">
        <v>1</v>
      </c>
      <c r="I136" s="183" t="s">
        <v>18</v>
      </c>
      <c r="J136" s="183">
        <v>0</v>
      </c>
      <c r="K136" s="187">
        <v>4</v>
      </c>
      <c r="L136" s="215"/>
      <c r="M136" s="183">
        <v>1</v>
      </c>
      <c r="N136" s="187">
        <v>4</v>
      </c>
      <c r="O136" s="212"/>
      <c r="P136" s="207"/>
      <c r="Q136" s="187">
        <v>4</v>
      </c>
      <c r="R136" s="213"/>
      <c r="S136" s="183">
        <v>0</v>
      </c>
      <c r="T136" s="183">
        <v>0</v>
      </c>
      <c r="U136" s="167"/>
      <c r="V136" s="56">
        <v>0</v>
      </c>
      <c r="W136" s="56">
        <v>0</v>
      </c>
      <c r="X136" s="210"/>
      <c r="Y136" s="56"/>
      <c r="Z136" s="56"/>
      <c r="AA136" s="131"/>
      <c r="AB136" s="183">
        <f>J136+M136+P136+S136+V136</f>
        <v>1</v>
      </c>
      <c r="AC136" s="183">
        <f>K136+N136+Q136+T136+W136</f>
        <v>12</v>
      </c>
      <c r="AD136" s="190">
        <f t="shared" si="30"/>
        <v>8.3333333333333329E-2</v>
      </c>
      <c r="AE136" s="190">
        <f t="shared" si="31"/>
        <v>8.3333333333333329E-2</v>
      </c>
      <c r="AF136" s="203"/>
    </row>
    <row r="137" spans="1:32" s="200" customFormat="1" ht="15.75" hidden="1" customHeight="1" x14ac:dyDescent="0.25">
      <c r="A137" s="198">
        <v>134</v>
      </c>
      <c r="B137" s="207" t="s">
        <v>14</v>
      </c>
      <c r="C137" s="170" t="s">
        <v>2626</v>
      </c>
      <c r="D137" s="183" t="s">
        <v>8</v>
      </c>
      <c r="E137" s="170" t="s">
        <v>1557</v>
      </c>
      <c r="F137" s="170" t="s">
        <v>1558</v>
      </c>
      <c r="G137" s="183" t="s">
        <v>1285</v>
      </c>
      <c r="H137" s="184">
        <v>1</v>
      </c>
      <c r="I137" s="183" t="s">
        <v>18</v>
      </c>
      <c r="J137" s="183">
        <v>0</v>
      </c>
      <c r="K137" s="183">
        <v>0</v>
      </c>
      <c r="L137" s="191"/>
      <c r="M137" s="183">
        <v>0</v>
      </c>
      <c r="N137" s="183">
        <v>0</v>
      </c>
      <c r="O137" s="212"/>
      <c r="P137" s="183">
        <v>0</v>
      </c>
      <c r="Q137" s="183">
        <v>0</v>
      </c>
      <c r="R137" s="213"/>
      <c r="S137" s="183">
        <v>0</v>
      </c>
      <c r="T137" s="183">
        <v>0</v>
      </c>
      <c r="U137" s="167"/>
      <c r="V137" s="56">
        <v>0</v>
      </c>
      <c r="W137" s="56">
        <v>0</v>
      </c>
      <c r="X137" s="210"/>
      <c r="Y137" s="56"/>
      <c r="Z137" s="56"/>
      <c r="AA137" s="131"/>
      <c r="AB137" s="219">
        <f t="shared" si="33"/>
        <v>0</v>
      </c>
      <c r="AC137" s="219">
        <f t="shared" si="34"/>
        <v>0</v>
      </c>
      <c r="AD137" s="205" t="e">
        <f t="shared" si="30"/>
        <v>#DIV/0!</v>
      </c>
      <c r="AE137" s="205" t="e">
        <f t="shared" si="31"/>
        <v>#DIV/0!</v>
      </c>
      <c r="AF137" s="326"/>
    </row>
    <row r="138" spans="1:32" s="200" customFormat="1" ht="15.75" hidden="1" customHeight="1" x14ac:dyDescent="0.25">
      <c r="A138" s="198">
        <v>135</v>
      </c>
      <c r="B138" s="207" t="s">
        <v>14</v>
      </c>
      <c r="C138" s="170" t="s">
        <v>2626</v>
      </c>
      <c r="D138" s="183" t="s">
        <v>8</v>
      </c>
      <c r="E138" s="170" t="s">
        <v>1559</v>
      </c>
      <c r="F138" s="170" t="s">
        <v>1560</v>
      </c>
      <c r="G138" s="183" t="s">
        <v>1285</v>
      </c>
      <c r="H138" s="184">
        <v>1</v>
      </c>
      <c r="I138" s="183" t="s">
        <v>18</v>
      </c>
      <c r="J138" s="183">
        <v>0</v>
      </c>
      <c r="K138" s="183">
        <v>0</v>
      </c>
      <c r="L138" s="191"/>
      <c r="M138" s="183">
        <v>0</v>
      </c>
      <c r="N138" s="183">
        <v>0</v>
      </c>
      <c r="O138" s="212"/>
      <c r="P138" s="183">
        <v>0</v>
      </c>
      <c r="Q138" s="183">
        <v>0</v>
      </c>
      <c r="R138" s="213"/>
      <c r="S138" s="183">
        <v>0</v>
      </c>
      <c r="T138" s="183">
        <v>0</v>
      </c>
      <c r="U138" s="167"/>
      <c r="V138" s="56">
        <v>0</v>
      </c>
      <c r="W138" s="56">
        <v>0</v>
      </c>
      <c r="X138" s="210"/>
      <c r="Y138" s="56"/>
      <c r="Z138" s="56"/>
      <c r="AA138" s="131"/>
      <c r="AB138" s="219">
        <f t="shared" si="33"/>
        <v>0</v>
      </c>
      <c r="AC138" s="219">
        <f t="shared" si="34"/>
        <v>0</v>
      </c>
      <c r="AD138" s="205" t="e">
        <f t="shared" si="30"/>
        <v>#DIV/0!</v>
      </c>
      <c r="AE138" s="205" t="e">
        <f t="shared" si="31"/>
        <v>#DIV/0!</v>
      </c>
      <c r="AF138" s="326"/>
    </row>
    <row r="139" spans="1:32" s="200" customFormat="1" ht="15.75" hidden="1" customHeight="1" x14ac:dyDescent="0.25">
      <c r="A139" s="198">
        <v>136</v>
      </c>
      <c r="B139" s="207" t="s">
        <v>14</v>
      </c>
      <c r="C139" s="170" t="s">
        <v>2626</v>
      </c>
      <c r="D139" s="183" t="s">
        <v>1287</v>
      </c>
      <c r="E139" s="170" t="s">
        <v>1561</v>
      </c>
      <c r="F139" s="170" t="s">
        <v>1562</v>
      </c>
      <c r="G139" s="183" t="s">
        <v>1285</v>
      </c>
      <c r="H139" s="184">
        <v>1</v>
      </c>
      <c r="I139" s="183" t="s">
        <v>18</v>
      </c>
      <c r="J139" s="207">
        <v>169</v>
      </c>
      <c r="K139" s="183">
        <v>169</v>
      </c>
      <c r="L139" s="215"/>
      <c r="M139" s="183">
        <v>177</v>
      </c>
      <c r="N139" s="183">
        <v>177</v>
      </c>
      <c r="O139" s="212"/>
      <c r="P139" s="214">
        <v>276</v>
      </c>
      <c r="Q139" s="214">
        <v>276</v>
      </c>
      <c r="R139" s="213"/>
      <c r="S139" s="183">
        <v>449</v>
      </c>
      <c r="T139" s="183">
        <v>449</v>
      </c>
      <c r="U139" s="218"/>
      <c r="V139" s="56">
        <v>0</v>
      </c>
      <c r="W139" s="56">
        <v>0</v>
      </c>
      <c r="X139" s="210"/>
      <c r="Y139" s="56"/>
      <c r="Z139" s="56"/>
      <c r="AA139" s="131"/>
      <c r="AB139" s="183">
        <f>J139+M139+P139+S139+V139</f>
        <v>1071</v>
      </c>
      <c r="AC139" s="183">
        <f>K139+N139+Q139+T139+W139</f>
        <v>1071</v>
      </c>
      <c r="AD139" s="190">
        <f t="shared" si="30"/>
        <v>1</v>
      </c>
      <c r="AE139" s="190">
        <f t="shared" si="31"/>
        <v>1</v>
      </c>
      <c r="AF139" s="203"/>
    </row>
    <row r="140" spans="1:32" s="200" customFormat="1" ht="15.75" hidden="1" customHeight="1" x14ac:dyDescent="0.25">
      <c r="A140" s="198">
        <v>137</v>
      </c>
      <c r="B140" s="207" t="s">
        <v>14</v>
      </c>
      <c r="C140" s="170" t="s">
        <v>2626</v>
      </c>
      <c r="D140" s="183" t="s">
        <v>8</v>
      </c>
      <c r="E140" s="170" t="s">
        <v>1563</v>
      </c>
      <c r="F140" s="170" t="s">
        <v>1564</v>
      </c>
      <c r="G140" s="183" t="s">
        <v>1285</v>
      </c>
      <c r="H140" s="184">
        <v>1</v>
      </c>
      <c r="I140" s="183" t="s">
        <v>18</v>
      </c>
      <c r="J140" s="183">
        <v>0</v>
      </c>
      <c r="K140" s="187">
        <v>1</v>
      </c>
      <c r="L140" s="215"/>
      <c r="M140" s="183">
        <v>0</v>
      </c>
      <c r="N140" s="187">
        <v>1</v>
      </c>
      <c r="O140" s="212"/>
      <c r="P140" s="183"/>
      <c r="Q140" s="187">
        <v>1</v>
      </c>
      <c r="R140" s="213"/>
      <c r="S140" s="183">
        <v>0</v>
      </c>
      <c r="T140" s="175">
        <v>2</v>
      </c>
      <c r="U140" s="167"/>
      <c r="V140" s="56">
        <v>0</v>
      </c>
      <c r="W140" s="175">
        <v>3</v>
      </c>
      <c r="X140" s="210"/>
      <c r="Y140" s="56"/>
      <c r="Z140" s="56"/>
      <c r="AA140" s="131"/>
      <c r="AB140" s="183">
        <f>J140+M140+P140+S140+V140</f>
        <v>0</v>
      </c>
      <c r="AC140" s="183">
        <f>K140+N140+Q140+T140+W140</f>
        <v>8</v>
      </c>
      <c r="AD140" s="205">
        <f t="shared" si="30"/>
        <v>0</v>
      </c>
      <c r="AE140" s="205">
        <f t="shared" si="31"/>
        <v>0</v>
      </c>
      <c r="AF140" s="326"/>
    </row>
    <row r="141" spans="1:32" s="200" customFormat="1" ht="15.75" hidden="1" customHeight="1" x14ac:dyDescent="0.25">
      <c r="A141" s="198">
        <v>138</v>
      </c>
      <c r="B141" s="207" t="s">
        <v>14</v>
      </c>
      <c r="C141" s="170" t="s">
        <v>2626</v>
      </c>
      <c r="D141" s="183" t="s">
        <v>8</v>
      </c>
      <c r="E141" s="170" t="s">
        <v>1565</v>
      </c>
      <c r="F141" s="170" t="s">
        <v>1566</v>
      </c>
      <c r="G141" s="183" t="s">
        <v>1435</v>
      </c>
      <c r="H141" s="184">
        <v>1</v>
      </c>
      <c r="I141" s="183" t="s">
        <v>18</v>
      </c>
      <c r="J141" s="187">
        <v>0</v>
      </c>
      <c r="K141" s="187">
        <v>0</v>
      </c>
      <c r="L141" s="209" t="s">
        <v>26</v>
      </c>
      <c r="M141" s="183">
        <v>0</v>
      </c>
      <c r="N141" s="183">
        <v>0</v>
      </c>
      <c r="O141" s="212"/>
      <c r="P141" s="187">
        <v>0</v>
      </c>
      <c r="Q141" s="187">
        <v>0</v>
      </c>
      <c r="R141" s="186" t="s">
        <v>26</v>
      </c>
      <c r="S141" s="183">
        <v>0</v>
      </c>
      <c r="T141" s="183">
        <v>0</v>
      </c>
      <c r="U141" s="167"/>
      <c r="V141" s="56">
        <v>0</v>
      </c>
      <c r="W141" s="56">
        <v>0</v>
      </c>
      <c r="X141" s="210"/>
      <c r="Y141" s="56"/>
      <c r="Z141" s="56"/>
      <c r="AA141" s="131"/>
      <c r="AB141" s="219">
        <f t="shared" si="33"/>
        <v>0</v>
      </c>
      <c r="AC141" s="219">
        <f t="shared" si="34"/>
        <v>0</v>
      </c>
      <c r="AD141" s="205" t="e">
        <f t="shared" si="30"/>
        <v>#DIV/0!</v>
      </c>
      <c r="AE141" s="205" t="e">
        <f t="shared" si="31"/>
        <v>#DIV/0!</v>
      </c>
      <c r="AF141" s="326"/>
    </row>
    <row r="142" spans="1:32" s="200" customFormat="1" ht="15.75" hidden="1" customHeight="1" x14ac:dyDescent="0.25">
      <c r="A142" s="198">
        <v>139</v>
      </c>
      <c r="B142" s="207" t="s">
        <v>607</v>
      </c>
      <c r="C142" s="170" t="s">
        <v>1567</v>
      </c>
      <c r="D142" s="183" t="s">
        <v>1311</v>
      </c>
      <c r="E142" s="170" t="s">
        <v>1568</v>
      </c>
      <c r="F142" s="170" t="s">
        <v>1569</v>
      </c>
      <c r="G142" s="183" t="s">
        <v>1281</v>
      </c>
      <c r="H142" s="222">
        <v>5</v>
      </c>
      <c r="I142" s="183" t="s">
        <v>831</v>
      </c>
      <c r="J142" s="187">
        <v>0</v>
      </c>
      <c r="K142" s="187">
        <v>0</v>
      </c>
      <c r="L142" s="209" t="s">
        <v>26</v>
      </c>
      <c r="M142" s="187">
        <v>0</v>
      </c>
      <c r="N142" s="187">
        <v>0</v>
      </c>
      <c r="O142" s="186" t="s">
        <v>26</v>
      </c>
      <c r="P142" s="187">
        <v>0</v>
      </c>
      <c r="Q142" s="187">
        <v>0</v>
      </c>
      <c r="R142" s="186" t="s">
        <v>26</v>
      </c>
      <c r="S142" s="187">
        <v>0</v>
      </c>
      <c r="T142" s="187">
        <v>0</v>
      </c>
      <c r="U142" s="186" t="s">
        <v>26</v>
      </c>
      <c r="V142" s="223" t="s">
        <v>26</v>
      </c>
      <c r="W142" s="56"/>
      <c r="X142" s="224"/>
      <c r="Y142" s="56"/>
      <c r="Z142" s="56"/>
      <c r="AA142" s="131"/>
      <c r="AB142" s="211">
        <f>J142+M142+P142+S142</f>
        <v>0</v>
      </c>
      <c r="AC142" s="211"/>
      <c r="AD142" s="211"/>
      <c r="AE142" s="211"/>
      <c r="AF142" s="211"/>
    </row>
    <row r="143" spans="1:32" s="200" customFormat="1" ht="15.75" hidden="1" customHeight="1" x14ac:dyDescent="0.25">
      <c r="A143" s="198">
        <v>140</v>
      </c>
      <c r="B143" s="207" t="s">
        <v>607</v>
      </c>
      <c r="C143" s="170" t="s">
        <v>1567</v>
      </c>
      <c r="D143" s="183" t="s">
        <v>1282</v>
      </c>
      <c r="E143" s="170" t="s">
        <v>1570</v>
      </c>
      <c r="F143" s="170" t="s">
        <v>1571</v>
      </c>
      <c r="G143" s="183" t="s">
        <v>1281</v>
      </c>
      <c r="H143" s="222">
        <v>59</v>
      </c>
      <c r="I143" s="183" t="s">
        <v>831</v>
      </c>
      <c r="J143" s="187">
        <v>0</v>
      </c>
      <c r="K143" s="187">
        <v>0</v>
      </c>
      <c r="L143" s="209" t="s">
        <v>26</v>
      </c>
      <c r="M143" s="187">
        <v>0</v>
      </c>
      <c r="N143" s="187">
        <v>0</v>
      </c>
      <c r="O143" s="186" t="s">
        <v>26</v>
      </c>
      <c r="P143" s="187">
        <v>0</v>
      </c>
      <c r="Q143" s="187">
        <v>0</v>
      </c>
      <c r="R143" s="186" t="s">
        <v>26</v>
      </c>
      <c r="S143" s="187">
        <v>0</v>
      </c>
      <c r="T143" s="187">
        <v>0</v>
      </c>
      <c r="U143" s="186" t="s">
        <v>26</v>
      </c>
      <c r="V143" s="223" t="s">
        <v>26</v>
      </c>
      <c r="W143" s="56"/>
      <c r="X143" s="224"/>
      <c r="Y143" s="56"/>
      <c r="Z143" s="56"/>
      <c r="AA143" s="131"/>
      <c r="AB143" s="211">
        <f>J143+M143+P143+S143</f>
        <v>0</v>
      </c>
      <c r="AC143" s="211"/>
      <c r="AD143" s="211"/>
      <c r="AE143" s="225">
        <f>+AD143/H143</f>
        <v>0</v>
      </c>
      <c r="AF143" s="211"/>
    </row>
    <row r="144" spans="1:32" s="200" customFormat="1" ht="15.75" hidden="1" customHeight="1" x14ac:dyDescent="0.25">
      <c r="A144" s="198">
        <v>141</v>
      </c>
      <c r="B144" s="207" t="s">
        <v>607</v>
      </c>
      <c r="C144" s="170" t="s">
        <v>1567</v>
      </c>
      <c r="D144" s="183" t="s">
        <v>1287</v>
      </c>
      <c r="E144" s="170" t="s">
        <v>1572</v>
      </c>
      <c r="F144" s="170" t="s">
        <v>1573</v>
      </c>
      <c r="G144" s="183" t="s">
        <v>1285</v>
      </c>
      <c r="H144" s="184">
        <v>1</v>
      </c>
      <c r="I144" s="183" t="s">
        <v>18</v>
      </c>
      <c r="J144" s="183">
        <v>13</v>
      </c>
      <c r="K144" s="187">
        <v>10</v>
      </c>
      <c r="L144" s="215"/>
      <c r="M144" s="183">
        <v>13</v>
      </c>
      <c r="N144" s="187">
        <v>10</v>
      </c>
      <c r="O144" s="212" t="s">
        <v>2561</v>
      </c>
      <c r="P144" s="183">
        <v>13</v>
      </c>
      <c r="Q144" s="187">
        <v>10</v>
      </c>
      <c r="R144" s="213" t="s">
        <v>2935</v>
      </c>
      <c r="S144" s="183">
        <v>10</v>
      </c>
      <c r="T144" s="183">
        <v>10</v>
      </c>
      <c r="U144" s="194" t="s">
        <v>3180</v>
      </c>
      <c r="V144" s="56">
        <v>23</v>
      </c>
      <c r="W144" s="56">
        <v>10</v>
      </c>
      <c r="X144" s="224" t="s">
        <v>3539</v>
      </c>
      <c r="Y144" s="56"/>
      <c r="Z144" s="56"/>
      <c r="AA144" s="131"/>
      <c r="AB144" s="216">
        <f>J144+M144+P144+S144+V144</f>
        <v>72</v>
      </c>
      <c r="AC144" s="216">
        <f>K144+N144+Q144+T144+W144</f>
        <v>50</v>
      </c>
      <c r="AD144" s="331">
        <f t="shared" ref="AD144:AD153" si="38">+AB144/AC144</f>
        <v>1.44</v>
      </c>
      <c r="AE144" s="331">
        <f t="shared" ref="AE144:AE153" si="39">+AD144/H144</f>
        <v>1.44</v>
      </c>
      <c r="AF144" s="211"/>
    </row>
    <row r="145" spans="1:32" s="200" customFormat="1" ht="15.75" hidden="1" customHeight="1" x14ac:dyDescent="0.25">
      <c r="A145" s="198">
        <v>142</v>
      </c>
      <c r="B145" s="207" t="s">
        <v>607</v>
      </c>
      <c r="C145" s="170" t="s">
        <v>1567</v>
      </c>
      <c r="D145" s="183" t="s">
        <v>8</v>
      </c>
      <c r="E145" s="170" t="s">
        <v>1574</v>
      </c>
      <c r="F145" s="170" t="s">
        <v>1575</v>
      </c>
      <c r="G145" s="183" t="s">
        <v>1281</v>
      </c>
      <c r="H145" s="184">
        <v>1</v>
      </c>
      <c r="I145" s="183" t="s">
        <v>18</v>
      </c>
      <c r="J145" s="187">
        <v>0</v>
      </c>
      <c r="K145" s="187">
        <v>0</v>
      </c>
      <c r="L145" s="209" t="s">
        <v>26</v>
      </c>
      <c r="M145" s="187">
        <v>0</v>
      </c>
      <c r="N145" s="187">
        <v>0</v>
      </c>
      <c r="O145" s="186" t="s">
        <v>26</v>
      </c>
      <c r="P145" s="187">
        <v>0</v>
      </c>
      <c r="Q145" s="187">
        <v>0</v>
      </c>
      <c r="R145" s="186" t="s">
        <v>26</v>
      </c>
      <c r="S145" s="187">
        <v>0</v>
      </c>
      <c r="T145" s="187">
        <v>0</v>
      </c>
      <c r="U145" s="186" t="s">
        <v>26</v>
      </c>
      <c r="V145" s="223" t="s">
        <v>26</v>
      </c>
      <c r="W145" s="56"/>
      <c r="X145" s="224"/>
      <c r="Y145" s="56"/>
      <c r="Z145" s="56"/>
      <c r="AA145" s="131"/>
      <c r="AB145" s="183">
        <f t="shared" ref="AB145:AB151" si="40">J145+M145+P145+S145</f>
        <v>0</v>
      </c>
      <c r="AC145" s="183">
        <f t="shared" ref="AC145:AC155" si="41">K145+N145+Q145+T145</f>
        <v>0</v>
      </c>
      <c r="AD145" s="190" t="e">
        <f t="shared" si="38"/>
        <v>#DIV/0!</v>
      </c>
      <c r="AE145" s="190" t="e">
        <f t="shared" si="39"/>
        <v>#DIV/0!</v>
      </c>
      <c r="AF145" s="203"/>
    </row>
    <row r="146" spans="1:32" s="200" customFormat="1" ht="15.75" hidden="1" customHeight="1" x14ac:dyDescent="0.25">
      <c r="A146" s="198">
        <v>143</v>
      </c>
      <c r="B146" s="207" t="s">
        <v>607</v>
      </c>
      <c r="C146" s="170" t="s">
        <v>1567</v>
      </c>
      <c r="D146" s="183" t="s">
        <v>8</v>
      </c>
      <c r="E146" s="170" t="s">
        <v>1576</v>
      </c>
      <c r="F146" s="170" t="s">
        <v>1577</v>
      </c>
      <c r="G146" s="183" t="s">
        <v>1314</v>
      </c>
      <c r="H146" s="184">
        <v>1</v>
      </c>
      <c r="I146" s="183" t="s">
        <v>18</v>
      </c>
      <c r="J146" s="187">
        <v>0</v>
      </c>
      <c r="K146" s="187">
        <v>0</v>
      </c>
      <c r="L146" s="209" t="s">
        <v>26</v>
      </c>
      <c r="M146" s="187">
        <v>0</v>
      </c>
      <c r="N146" s="187">
        <v>0</v>
      </c>
      <c r="O146" s="186" t="s">
        <v>26</v>
      </c>
      <c r="P146" s="187">
        <v>0</v>
      </c>
      <c r="Q146" s="187">
        <v>0</v>
      </c>
      <c r="R146" s="186" t="s">
        <v>26</v>
      </c>
      <c r="S146" s="187">
        <v>0</v>
      </c>
      <c r="T146" s="187">
        <v>0</v>
      </c>
      <c r="U146" s="186" t="s">
        <v>26</v>
      </c>
      <c r="V146" s="223" t="s">
        <v>26</v>
      </c>
      <c r="W146" s="56"/>
      <c r="X146" s="224"/>
      <c r="Y146" s="56"/>
      <c r="Z146" s="56"/>
      <c r="AA146" s="131"/>
      <c r="AB146" s="183">
        <f t="shared" si="40"/>
        <v>0</v>
      </c>
      <c r="AC146" s="183">
        <f t="shared" si="41"/>
        <v>0</v>
      </c>
      <c r="AD146" s="190" t="e">
        <f t="shared" si="38"/>
        <v>#DIV/0!</v>
      </c>
      <c r="AE146" s="190" t="e">
        <f t="shared" si="39"/>
        <v>#DIV/0!</v>
      </c>
      <c r="AF146" s="203"/>
    </row>
    <row r="147" spans="1:32" s="200" customFormat="1" ht="15.75" hidden="1" customHeight="1" x14ac:dyDescent="0.25">
      <c r="A147" s="198">
        <v>144</v>
      </c>
      <c r="B147" s="207" t="s">
        <v>607</v>
      </c>
      <c r="C147" s="170" t="s">
        <v>1567</v>
      </c>
      <c r="D147" s="183" t="s">
        <v>8</v>
      </c>
      <c r="E147" s="170" t="s">
        <v>1578</v>
      </c>
      <c r="F147" s="170" t="s">
        <v>1579</v>
      </c>
      <c r="G147" s="183" t="s">
        <v>1295</v>
      </c>
      <c r="H147" s="184">
        <v>1</v>
      </c>
      <c r="I147" s="183" t="s">
        <v>18</v>
      </c>
      <c r="J147" s="187">
        <v>0</v>
      </c>
      <c r="K147" s="187">
        <v>0</v>
      </c>
      <c r="L147" s="209" t="s">
        <v>26</v>
      </c>
      <c r="M147" s="187">
        <v>0</v>
      </c>
      <c r="N147" s="187">
        <v>0</v>
      </c>
      <c r="O147" s="186" t="s">
        <v>26</v>
      </c>
      <c r="P147" s="183">
        <v>0</v>
      </c>
      <c r="Q147" s="187">
        <v>3</v>
      </c>
      <c r="R147" s="213"/>
      <c r="S147" s="187">
        <v>0</v>
      </c>
      <c r="T147" s="187">
        <v>0</v>
      </c>
      <c r="U147" s="186" t="s">
        <v>26</v>
      </c>
      <c r="V147" s="223" t="s">
        <v>26</v>
      </c>
      <c r="W147" s="56"/>
      <c r="X147" s="224"/>
      <c r="Y147" s="56"/>
      <c r="Z147" s="56"/>
      <c r="AA147" s="131"/>
      <c r="AB147" s="183">
        <f t="shared" si="40"/>
        <v>0</v>
      </c>
      <c r="AC147" s="183">
        <f>K147+N147+Q147+T147+W147</f>
        <v>3</v>
      </c>
      <c r="AD147" s="190">
        <f t="shared" si="38"/>
        <v>0</v>
      </c>
      <c r="AE147" s="190">
        <f t="shared" si="39"/>
        <v>0</v>
      </c>
      <c r="AF147" s="203"/>
    </row>
    <row r="148" spans="1:32" s="200" customFormat="1" ht="15.75" hidden="1" customHeight="1" x14ac:dyDescent="0.25">
      <c r="A148" s="198">
        <v>145</v>
      </c>
      <c r="B148" s="207" t="s">
        <v>607</v>
      </c>
      <c r="C148" s="170" t="s">
        <v>1567</v>
      </c>
      <c r="D148" s="183" t="s">
        <v>8</v>
      </c>
      <c r="E148" s="170" t="s">
        <v>1580</v>
      </c>
      <c r="F148" s="170" t="s">
        <v>1581</v>
      </c>
      <c r="G148" s="183" t="s">
        <v>1314</v>
      </c>
      <c r="H148" s="184">
        <v>1</v>
      </c>
      <c r="I148" s="183" t="s">
        <v>18</v>
      </c>
      <c r="J148" s="187">
        <v>0</v>
      </c>
      <c r="K148" s="187">
        <v>0</v>
      </c>
      <c r="L148" s="209" t="s">
        <v>26</v>
      </c>
      <c r="M148" s="187">
        <v>0</v>
      </c>
      <c r="N148" s="187">
        <v>0</v>
      </c>
      <c r="O148" s="186" t="s">
        <v>26</v>
      </c>
      <c r="P148" s="187">
        <v>0</v>
      </c>
      <c r="Q148" s="187">
        <v>0</v>
      </c>
      <c r="R148" s="186" t="s">
        <v>26</v>
      </c>
      <c r="S148" s="187">
        <v>0</v>
      </c>
      <c r="T148" s="187">
        <v>0</v>
      </c>
      <c r="U148" s="186" t="s">
        <v>26</v>
      </c>
      <c r="V148" s="223" t="s">
        <v>26</v>
      </c>
      <c r="W148" s="56"/>
      <c r="X148" s="224"/>
      <c r="Y148" s="56"/>
      <c r="Z148" s="56"/>
      <c r="AA148" s="131"/>
      <c r="AB148" s="183">
        <f t="shared" si="40"/>
        <v>0</v>
      </c>
      <c r="AC148" s="183">
        <f t="shared" si="41"/>
        <v>0</v>
      </c>
      <c r="AD148" s="190" t="e">
        <f t="shared" si="38"/>
        <v>#DIV/0!</v>
      </c>
      <c r="AE148" s="190" t="e">
        <f t="shared" si="39"/>
        <v>#DIV/0!</v>
      </c>
      <c r="AF148" s="203"/>
    </row>
    <row r="149" spans="1:32" s="200" customFormat="1" ht="15.75" hidden="1" customHeight="1" x14ac:dyDescent="0.25">
      <c r="A149" s="198">
        <v>146</v>
      </c>
      <c r="B149" s="207" t="s">
        <v>607</v>
      </c>
      <c r="C149" s="170" t="s">
        <v>1567</v>
      </c>
      <c r="D149" s="183" t="s">
        <v>1287</v>
      </c>
      <c r="E149" s="170" t="s">
        <v>3750</v>
      </c>
      <c r="F149" s="170" t="s">
        <v>1582</v>
      </c>
      <c r="G149" s="183" t="s">
        <v>1295</v>
      </c>
      <c r="H149" s="184">
        <v>1</v>
      </c>
      <c r="I149" s="183" t="s">
        <v>18</v>
      </c>
      <c r="J149" s="187">
        <v>0</v>
      </c>
      <c r="K149" s="187">
        <v>0</v>
      </c>
      <c r="L149" s="209" t="s">
        <v>26</v>
      </c>
      <c r="M149" s="187">
        <v>0</v>
      </c>
      <c r="N149" s="187">
        <v>0</v>
      </c>
      <c r="O149" s="186" t="s">
        <v>26</v>
      </c>
      <c r="P149" s="183">
        <v>7</v>
      </c>
      <c r="Q149" s="187">
        <v>3</v>
      </c>
      <c r="R149" s="213" t="s">
        <v>2936</v>
      </c>
      <c r="S149" s="187">
        <v>0</v>
      </c>
      <c r="T149" s="187">
        <v>0</v>
      </c>
      <c r="U149" s="186" t="s">
        <v>26</v>
      </c>
      <c r="V149" s="223" t="s">
        <v>26</v>
      </c>
      <c r="W149" s="56"/>
      <c r="X149" s="224"/>
      <c r="Y149" s="56"/>
      <c r="Z149" s="56"/>
      <c r="AA149" s="131"/>
      <c r="AB149" s="216">
        <f>J149+M149+P149+S149</f>
        <v>7</v>
      </c>
      <c r="AC149" s="216">
        <f>K149+N149+Q149+T149+W149</f>
        <v>3</v>
      </c>
      <c r="AD149" s="331">
        <f t="shared" si="38"/>
        <v>2.3333333333333335</v>
      </c>
      <c r="AE149" s="331">
        <f t="shared" si="39"/>
        <v>2.3333333333333335</v>
      </c>
      <c r="AF149" s="211"/>
    </row>
    <row r="150" spans="1:32" s="200" customFormat="1" ht="15.75" hidden="1" customHeight="1" x14ac:dyDescent="0.25">
      <c r="A150" s="198">
        <v>147</v>
      </c>
      <c r="B150" s="207" t="s">
        <v>607</v>
      </c>
      <c r="C150" s="170" t="s">
        <v>1567</v>
      </c>
      <c r="D150" s="183" t="s">
        <v>8</v>
      </c>
      <c r="E150" s="170" t="s">
        <v>1583</v>
      </c>
      <c r="F150" s="170" t="s">
        <v>1584</v>
      </c>
      <c r="G150" s="183" t="s">
        <v>1314</v>
      </c>
      <c r="H150" s="184">
        <v>1</v>
      </c>
      <c r="I150" s="183" t="s">
        <v>18</v>
      </c>
      <c r="J150" s="187">
        <v>0</v>
      </c>
      <c r="K150" s="187">
        <v>0</v>
      </c>
      <c r="L150" s="209" t="s">
        <v>26</v>
      </c>
      <c r="M150" s="187">
        <v>0</v>
      </c>
      <c r="N150" s="187">
        <v>0</v>
      </c>
      <c r="O150" s="186" t="s">
        <v>26</v>
      </c>
      <c r="P150" s="187">
        <v>0</v>
      </c>
      <c r="Q150" s="187">
        <v>0</v>
      </c>
      <c r="R150" s="186" t="s">
        <v>26</v>
      </c>
      <c r="S150" s="187">
        <v>0</v>
      </c>
      <c r="T150" s="187">
        <v>0</v>
      </c>
      <c r="U150" s="186" t="s">
        <v>26</v>
      </c>
      <c r="V150" s="223" t="s">
        <v>26</v>
      </c>
      <c r="W150" s="56"/>
      <c r="X150" s="224"/>
      <c r="Y150" s="56"/>
      <c r="Z150" s="56"/>
      <c r="AA150" s="131"/>
      <c r="AB150" s="183">
        <f t="shared" si="40"/>
        <v>0</v>
      </c>
      <c r="AC150" s="183">
        <f t="shared" si="41"/>
        <v>0</v>
      </c>
      <c r="AD150" s="190" t="e">
        <f t="shared" si="38"/>
        <v>#DIV/0!</v>
      </c>
      <c r="AE150" s="190" t="e">
        <f t="shared" si="39"/>
        <v>#DIV/0!</v>
      </c>
      <c r="AF150" s="203"/>
    </row>
    <row r="151" spans="1:32" s="200" customFormat="1" ht="15.75" hidden="1" customHeight="1" x14ac:dyDescent="0.25">
      <c r="A151" s="198">
        <v>148</v>
      </c>
      <c r="B151" s="207" t="s">
        <v>607</v>
      </c>
      <c r="C151" s="170" t="s">
        <v>1567</v>
      </c>
      <c r="D151" s="183" t="s">
        <v>8</v>
      </c>
      <c r="E151" s="170" t="s">
        <v>1585</v>
      </c>
      <c r="F151" s="170" t="s">
        <v>1586</v>
      </c>
      <c r="G151" s="183" t="s">
        <v>1314</v>
      </c>
      <c r="H151" s="184">
        <v>1</v>
      </c>
      <c r="I151" s="183" t="s">
        <v>18</v>
      </c>
      <c r="J151" s="187">
        <v>0</v>
      </c>
      <c r="K151" s="187">
        <v>0</v>
      </c>
      <c r="L151" s="209" t="s">
        <v>26</v>
      </c>
      <c r="M151" s="187">
        <v>0</v>
      </c>
      <c r="N151" s="187">
        <v>0</v>
      </c>
      <c r="O151" s="186" t="s">
        <v>26</v>
      </c>
      <c r="P151" s="187">
        <v>0</v>
      </c>
      <c r="Q151" s="187">
        <v>0</v>
      </c>
      <c r="R151" s="186" t="s">
        <v>26</v>
      </c>
      <c r="S151" s="187">
        <v>0</v>
      </c>
      <c r="T151" s="187">
        <v>0</v>
      </c>
      <c r="U151" s="186" t="s">
        <v>26</v>
      </c>
      <c r="V151" s="223" t="s">
        <v>26</v>
      </c>
      <c r="W151" s="56"/>
      <c r="X151" s="224"/>
      <c r="Y151" s="56"/>
      <c r="Z151" s="56"/>
      <c r="AA151" s="131"/>
      <c r="AB151" s="183">
        <f t="shared" si="40"/>
        <v>0</v>
      </c>
      <c r="AC151" s="183">
        <f t="shared" si="41"/>
        <v>0</v>
      </c>
      <c r="AD151" s="190" t="e">
        <f t="shared" si="38"/>
        <v>#DIV/0!</v>
      </c>
      <c r="AE151" s="190" t="e">
        <f t="shared" si="39"/>
        <v>#DIV/0!</v>
      </c>
      <c r="AF151" s="203"/>
    </row>
    <row r="152" spans="1:32" s="200" customFormat="1" ht="15.75" hidden="1" customHeight="1" x14ac:dyDescent="0.25">
      <c r="A152" s="198">
        <v>149</v>
      </c>
      <c r="B152" s="207" t="s">
        <v>607</v>
      </c>
      <c r="C152" s="170" t="s">
        <v>1567</v>
      </c>
      <c r="D152" s="183" t="s">
        <v>8</v>
      </c>
      <c r="E152" s="170" t="s">
        <v>1587</v>
      </c>
      <c r="F152" s="170" t="s">
        <v>1588</v>
      </c>
      <c r="G152" s="183" t="s">
        <v>1285</v>
      </c>
      <c r="H152" s="184">
        <v>1</v>
      </c>
      <c r="I152" s="183" t="s">
        <v>18</v>
      </c>
      <c r="J152" s="183">
        <v>5</v>
      </c>
      <c r="K152" s="187">
        <v>1</v>
      </c>
      <c r="L152" s="215"/>
      <c r="M152" s="183">
        <v>5</v>
      </c>
      <c r="N152" s="187">
        <v>1</v>
      </c>
      <c r="O152" s="212" t="s">
        <v>2562</v>
      </c>
      <c r="P152" s="183">
        <v>2</v>
      </c>
      <c r="Q152" s="187">
        <v>1</v>
      </c>
      <c r="R152" s="213" t="s">
        <v>2937</v>
      </c>
      <c r="S152" s="183">
        <v>3</v>
      </c>
      <c r="T152" s="183">
        <v>1</v>
      </c>
      <c r="U152" s="194" t="s">
        <v>3181</v>
      </c>
      <c r="V152" s="56">
        <v>3</v>
      </c>
      <c r="W152" s="56">
        <v>1</v>
      </c>
      <c r="X152" s="224" t="s">
        <v>3181</v>
      </c>
      <c r="Y152" s="56"/>
      <c r="Z152" s="56"/>
      <c r="AA152" s="131"/>
      <c r="AB152" s="216">
        <f t="shared" ref="AB152:AC154" si="42">J152+M152+P152+S152+V152</f>
        <v>18</v>
      </c>
      <c r="AC152" s="216">
        <f t="shared" si="42"/>
        <v>5</v>
      </c>
      <c r="AD152" s="331">
        <f t="shared" si="38"/>
        <v>3.6</v>
      </c>
      <c r="AE152" s="331">
        <f t="shared" si="39"/>
        <v>3.6</v>
      </c>
      <c r="AF152" s="211"/>
    </row>
    <row r="153" spans="1:32" s="200" customFormat="1" ht="15.75" hidden="1" customHeight="1" x14ac:dyDescent="0.25">
      <c r="A153" s="198">
        <v>150</v>
      </c>
      <c r="B153" s="207" t="s">
        <v>607</v>
      </c>
      <c r="C153" s="170" t="s">
        <v>1567</v>
      </c>
      <c r="D153" s="183" t="s">
        <v>8</v>
      </c>
      <c r="E153" s="170" t="s">
        <v>1589</v>
      </c>
      <c r="F153" s="170" t="s">
        <v>1590</v>
      </c>
      <c r="G153" s="183" t="s">
        <v>1285</v>
      </c>
      <c r="H153" s="184">
        <v>1</v>
      </c>
      <c r="I153" s="183" t="s">
        <v>18</v>
      </c>
      <c r="J153" s="183">
        <v>2</v>
      </c>
      <c r="K153" s="187">
        <v>4</v>
      </c>
      <c r="L153" s="215"/>
      <c r="M153" s="183">
        <v>4</v>
      </c>
      <c r="N153" s="187">
        <v>4</v>
      </c>
      <c r="O153" s="212" t="s">
        <v>2563</v>
      </c>
      <c r="P153" s="183">
        <v>3</v>
      </c>
      <c r="Q153" s="187">
        <v>4</v>
      </c>
      <c r="R153" s="213" t="s">
        <v>2938</v>
      </c>
      <c r="S153" s="183">
        <v>13</v>
      </c>
      <c r="T153" s="183">
        <v>4</v>
      </c>
      <c r="U153" s="178" t="s">
        <v>3182</v>
      </c>
      <c r="V153" s="56">
        <v>4</v>
      </c>
      <c r="W153" s="56">
        <v>4</v>
      </c>
      <c r="X153" s="224" t="s">
        <v>3540</v>
      </c>
      <c r="Y153" s="56"/>
      <c r="Z153" s="56"/>
      <c r="AA153" s="131"/>
      <c r="AB153" s="216">
        <f t="shared" si="42"/>
        <v>26</v>
      </c>
      <c r="AC153" s="216">
        <f t="shared" si="42"/>
        <v>20</v>
      </c>
      <c r="AD153" s="331">
        <f t="shared" si="38"/>
        <v>1.3</v>
      </c>
      <c r="AE153" s="331">
        <f t="shared" si="39"/>
        <v>1.3</v>
      </c>
      <c r="AF153" s="211"/>
    </row>
    <row r="154" spans="1:32" s="200" customFormat="1" ht="15.75" hidden="1" customHeight="1" x14ac:dyDescent="0.25">
      <c r="A154" s="198">
        <v>151</v>
      </c>
      <c r="B154" s="207" t="s">
        <v>266</v>
      </c>
      <c r="C154" s="321" t="s">
        <v>1591</v>
      </c>
      <c r="D154" s="207" t="s">
        <v>1311</v>
      </c>
      <c r="E154" s="180" t="s">
        <v>1592</v>
      </c>
      <c r="F154" s="321" t="s">
        <v>1593</v>
      </c>
      <c r="G154" s="207" t="s">
        <v>1281</v>
      </c>
      <c r="H154" s="208">
        <v>-0.04</v>
      </c>
      <c r="I154" s="207" t="s">
        <v>831</v>
      </c>
      <c r="J154" s="187">
        <v>0</v>
      </c>
      <c r="K154" s="187">
        <v>0</v>
      </c>
      <c r="L154" s="209" t="s">
        <v>26</v>
      </c>
      <c r="M154" s="187">
        <v>97</v>
      </c>
      <c r="N154" s="187">
        <v>125</v>
      </c>
      <c r="O154" s="212" t="s">
        <v>2619</v>
      </c>
      <c r="P154" s="187">
        <v>0</v>
      </c>
      <c r="Q154" s="187">
        <v>0</v>
      </c>
      <c r="R154" s="186" t="s">
        <v>26</v>
      </c>
      <c r="S154" s="183">
        <v>173</v>
      </c>
      <c r="T154" s="183">
        <v>167</v>
      </c>
      <c r="U154" s="194" t="s">
        <v>3373</v>
      </c>
      <c r="V154" s="56">
        <v>121</v>
      </c>
      <c r="W154" s="56">
        <v>133</v>
      </c>
      <c r="X154" s="210"/>
      <c r="Y154" s="56"/>
      <c r="Z154" s="56"/>
      <c r="AA154" s="131"/>
      <c r="AB154" s="216">
        <f t="shared" si="42"/>
        <v>391</v>
      </c>
      <c r="AC154" s="183">
        <f t="shared" si="42"/>
        <v>425</v>
      </c>
      <c r="AD154" s="216"/>
      <c r="AE154" s="217">
        <f>+AD154/H154</f>
        <v>0</v>
      </c>
      <c r="AF154" s="216"/>
    </row>
    <row r="155" spans="1:32" s="200" customFormat="1" ht="15.75" hidden="1" customHeight="1" x14ac:dyDescent="0.25">
      <c r="A155" s="198">
        <v>152</v>
      </c>
      <c r="B155" s="207" t="s">
        <v>266</v>
      </c>
      <c r="C155" s="321" t="s">
        <v>1591</v>
      </c>
      <c r="D155" s="207" t="s">
        <v>1282</v>
      </c>
      <c r="E155" s="180" t="s">
        <v>1594</v>
      </c>
      <c r="F155" s="321" t="s">
        <v>1595</v>
      </c>
      <c r="G155" s="207" t="s">
        <v>1281</v>
      </c>
      <c r="H155" s="208">
        <v>-0.05</v>
      </c>
      <c r="I155" s="207" t="s">
        <v>831</v>
      </c>
      <c r="J155" s="187">
        <v>0</v>
      </c>
      <c r="K155" s="187">
        <v>0</v>
      </c>
      <c r="L155" s="209" t="s">
        <v>26</v>
      </c>
      <c r="M155" s="187">
        <v>2598</v>
      </c>
      <c r="N155" s="187">
        <v>2498</v>
      </c>
      <c r="O155" s="212" t="s">
        <v>2621</v>
      </c>
      <c r="P155" s="187">
        <v>0</v>
      </c>
      <c r="Q155" s="187">
        <v>0</v>
      </c>
      <c r="R155" s="186" t="s">
        <v>26</v>
      </c>
      <c r="S155" s="183">
        <v>2677</v>
      </c>
      <c r="T155" s="183">
        <v>2889</v>
      </c>
      <c r="U155" s="194" t="s">
        <v>3374</v>
      </c>
      <c r="V155" s="56">
        <v>2887</v>
      </c>
      <c r="W155" s="56">
        <v>2826</v>
      </c>
      <c r="X155" s="210"/>
      <c r="Y155" s="56"/>
      <c r="Z155" s="56"/>
      <c r="AA155" s="131"/>
      <c r="AB155" s="216">
        <f>J155+M155+P155+S155</f>
        <v>5275</v>
      </c>
      <c r="AC155" s="216">
        <f t="shared" si="41"/>
        <v>5387</v>
      </c>
      <c r="AD155" s="226">
        <f>((AB155/AC155)-1)*100</f>
        <v>-2.0790792648969769</v>
      </c>
      <c r="AE155" s="217">
        <f>+AD155/H155</f>
        <v>41.581585297939533</v>
      </c>
      <c r="AF155" s="216"/>
    </row>
    <row r="156" spans="1:32" s="200" customFormat="1" ht="15.75" hidden="1" customHeight="1" x14ac:dyDescent="0.25">
      <c r="A156" s="198">
        <v>153</v>
      </c>
      <c r="B156" s="207" t="s">
        <v>266</v>
      </c>
      <c r="C156" s="321" t="s">
        <v>1591</v>
      </c>
      <c r="D156" s="207" t="s">
        <v>1287</v>
      </c>
      <c r="E156" s="347" t="s">
        <v>1596</v>
      </c>
      <c r="F156" s="321" t="s">
        <v>1597</v>
      </c>
      <c r="G156" s="207" t="s">
        <v>1285</v>
      </c>
      <c r="H156" s="208">
        <v>1</v>
      </c>
      <c r="I156" s="207" t="s">
        <v>18</v>
      </c>
      <c r="J156" s="183">
        <v>77</v>
      </c>
      <c r="K156" s="227">
        <v>72</v>
      </c>
      <c r="L156" s="228"/>
      <c r="M156" s="201">
        <v>73</v>
      </c>
      <c r="N156" s="227">
        <v>72</v>
      </c>
      <c r="O156" s="229" t="s">
        <v>2595</v>
      </c>
      <c r="P156" s="183">
        <v>74</v>
      </c>
      <c r="Q156" s="227">
        <v>72</v>
      </c>
      <c r="R156" s="230"/>
      <c r="S156" s="183">
        <v>82</v>
      </c>
      <c r="T156" s="183">
        <v>72</v>
      </c>
      <c r="U156" s="194" t="s">
        <v>3375</v>
      </c>
      <c r="V156" s="56">
        <v>82</v>
      </c>
      <c r="W156" s="56">
        <v>70</v>
      </c>
      <c r="X156" s="210"/>
      <c r="Y156" s="56"/>
      <c r="Z156" s="56"/>
      <c r="AA156" s="131"/>
      <c r="AB156" s="183">
        <f t="shared" ref="AB156:AC158" si="43">J156+M156+P156+S156+V156</f>
        <v>388</v>
      </c>
      <c r="AC156" s="183">
        <f t="shared" si="43"/>
        <v>358</v>
      </c>
      <c r="AD156" s="190">
        <f t="shared" ref="AD156:AD219" si="44">+AB156/AC156</f>
        <v>1.0837988826815643</v>
      </c>
      <c r="AE156" s="190">
        <f t="shared" ref="AE156:AE219" si="45">+AD156/H156</f>
        <v>1.0837988826815643</v>
      </c>
      <c r="AF156" s="203"/>
    </row>
    <row r="157" spans="1:32" s="200" customFormat="1" ht="15.75" hidden="1" customHeight="1" x14ac:dyDescent="0.25">
      <c r="A157" s="198">
        <v>154</v>
      </c>
      <c r="B157" s="207" t="s">
        <v>266</v>
      </c>
      <c r="C157" s="321" t="s">
        <v>1591</v>
      </c>
      <c r="D157" s="207" t="s">
        <v>8</v>
      </c>
      <c r="E157" s="347" t="s">
        <v>1598</v>
      </c>
      <c r="F157" s="321" t="s">
        <v>1599</v>
      </c>
      <c r="G157" s="207" t="s">
        <v>1285</v>
      </c>
      <c r="H157" s="208">
        <v>1</v>
      </c>
      <c r="I157" s="207" t="s">
        <v>18</v>
      </c>
      <c r="J157" s="183">
        <v>1</v>
      </c>
      <c r="K157" s="227">
        <v>1</v>
      </c>
      <c r="L157" s="228"/>
      <c r="M157" s="201">
        <v>1</v>
      </c>
      <c r="N157" s="227">
        <v>1</v>
      </c>
      <c r="O157" s="229" t="s">
        <v>2596</v>
      </c>
      <c r="P157" s="183">
        <v>1</v>
      </c>
      <c r="Q157" s="227">
        <v>1</v>
      </c>
      <c r="R157" s="230"/>
      <c r="S157" s="183">
        <v>1</v>
      </c>
      <c r="T157" s="183">
        <v>1</v>
      </c>
      <c r="U157" s="194" t="s">
        <v>3376</v>
      </c>
      <c r="V157" s="56">
        <v>1</v>
      </c>
      <c r="W157" s="56">
        <v>1</v>
      </c>
      <c r="X157" s="210"/>
      <c r="Y157" s="56"/>
      <c r="Z157" s="56"/>
      <c r="AA157" s="131"/>
      <c r="AB157" s="183">
        <f t="shared" si="43"/>
        <v>5</v>
      </c>
      <c r="AC157" s="183">
        <f t="shared" si="43"/>
        <v>5</v>
      </c>
      <c r="AD157" s="190">
        <f t="shared" si="44"/>
        <v>1</v>
      </c>
      <c r="AE157" s="190">
        <f t="shared" si="45"/>
        <v>1</v>
      </c>
      <c r="AF157" s="203"/>
    </row>
    <row r="158" spans="1:32" s="200" customFormat="1" ht="15.75" hidden="1" customHeight="1" x14ac:dyDescent="0.25">
      <c r="A158" s="198">
        <v>155</v>
      </c>
      <c r="B158" s="207" t="s">
        <v>266</v>
      </c>
      <c r="C158" s="321" t="s">
        <v>1591</v>
      </c>
      <c r="D158" s="207" t="s">
        <v>8</v>
      </c>
      <c r="E158" s="347" t="s">
        <v>1600</v>
      </c>
      <c r="F158" s="321" t="s">
        <v>1601</v>
      </c>
      <c r="G158" s="207" t="s">
        <v>1285</v>
      </c>
      <c r="H158" s="208">
        <v>1</v>
      </c>
      <c r="I158" s="207" t="s">
        <v>18</v>
      </c>
      <c r="J158" s="183">
        <v>1</v>
      </c>
      <c r="K158" s="227">
        <v>1</v>
      </c>
      <c r="L158" s="228"/>
      <c r="M158" s="201">
        <v>1</v>
      </c>
      <c r="N158" s="227">
        <v>1</v>
      </c>
      <c r="O158" s="229" t="s">
        <v>2597</v>
      </c>
      <c r="P158" s="231">
        <v>1</v>
      </c>
      <c r="Q158" s="231">
        <v>1</v>
      </c>
      <c r="R158" s="230"/>
      <c r="S158" s="183">
        <v>1</v>
      </c>
      <c r="T158" s="183">
        <v>1</v>
      </c>
      <c r="U158" s="194" t="s">
        <v>3377</v>
      </c>
      <c r="V158" s="56">
        <v>1</v>
      </c>
      <c r="W158" s="56">
        <v>1</v>
      </c>
      <c r="X158" s="210"/>
      <c r="Y158" s="56"/>
      <c r="Z158" s="56"/>
      <c r="AA158" s="131"/>
      <c r="AB158" s="183">
        <f t="shared" si="43"/>
        <v>5</v>
      </c>
      <c r="AC158" s="183">
        <f t="shared" si="43"/>
        <v>5</v>
      </c>
      <c r="AD158" s="190">
        <f t="shared" si="44"/>
        <v>1</v>
      </c>
      <c r="AE158" s="190">
        <f t="shared" si="45"/>
        <v>1</v>
      </c>
      <c r="AF158" s="203"/>
    </row>
    <row r="159" spans="1:32" s="200" customFormat="1" ht="15.75" hidden="1" customHeight="1" x14ac:dyDescent="0.25">
      <c r="A159" s="198">
        <v>156</v>
      </c>
      <c r="B159" s="207" t="s">
        <v>266</v>
      </c>
      <c r="C159" s="321" t="s">
        <v>1591</v>
      </c>
      <c r="D159" s="207" t="s">
        <v>1287</v>
      </c>
      <c r="E159" s="347" t="s">
        <v>1602</v>
      </c>
      <c r="F159" s="321" t="s">
        <v>1603</v>
      </c>
      <c r="G159" s="207" t="s">
        <v>1285</v>
      </c>
      <c r="H159" s="208">
        <v>1</v>
      </c>
      <c r="I159" s="207" t="s">
        <v>18</v>
      </c>
      <c r="J159" s="183">
        <v>7</v>
      </c>
      <c r="K159" s="183">
        <v>7</v>
      </c>
      <c r="L159" s="215"/>
      <c r="M159" s="201">
        <v>13</v>
      </c>
      <c r="N159" s="183">
        <v>13</v>
      </c>
      <c r="O159" s="212" t="s">
        <v>2598</v>
      </c>
      <c r="P159" s="183">
        <v>12</v>
      </c>
      <c r="Q159" s="183">
        <v>12</v>
      </c>
      <c r="R159" s="213"/>
      <c r="S159" s="183">
        <v>3</v>
      </c>
      <c r="T159" s="183">
        <v>3</v>
      </c>
      <c r="U159" s="194" t="s">
        <v>3378</v>
      </c>
      <c r="V159" s="56">
        <v>3</v>
      </c>
      <c r="W159" s="56">
        <v>3</v>
      </c>
      <c r="X159" s="210"/>
      <c r="Y159" s="56"/>
      <c r="Z159" s="56"/>
      <c r="AA159" s="131"/>
      <c r="AB159" s="183">
        <f t="shared" ref="AB159:AB166" si="46">J159+M159+P159+S159+V159</f>
        <v>38</v>
      </c>
      <c r="AC159" s="183">
        <f t="shared" ref="AC159:AC166" si="47">K159+N159+Q159+T159+W159</f>
        <v>38</v>
      </c>
      <c r="AD159" s="190">
        <f t="shared" si="44"/>
        <v>1</v>
      </c>
      <c r="AE159" s="190">
        <f t="shared" si="45"/>
        <v>1</v>
      </c>
      <c r="AF159" s="203"/>
    </row>
    <row r="160" spans="1:32" s="200" customFormat="1" ht="15.75" hidden="1" customHeight="1" x14ac:dyDescent="0.25">
      <c r="A160" s="198">
        <v>157</v>
      </c>
      <c r="B160" s="207" t="s">
        <v>266</v>
      </c>
      <c r="C160" s="321" t="s">
        <v>1591</v>
      </c>
      <c r="D160" s="207" t="s">
        <v>8</v>
      </c>
      <c r="E160" s="322" t="s">
        <v>1604</v>
      </c>
      <c r="F160" s="321" t="s">
        <v>1605</v>
      </c>
      <c r="G160" s="207" t="s">
        <v>1435</v>
      </c>
      <c r="H160" s="208">
        <v>1</v>
      </c>
      <c r="I160" s="207" t="s">
        <v>18</v>
      </c>
      <c r="J160" s="187">
        <v>0</v>
      </c>
      <c r="K160" s="187">
        <v>0</v>
      </c>
      <c r="L160" s="209" t="s">
        <v>26</v>
      </c>
      <c r="M160" s="183">
        <v>0</v>
      </c>
      <c r="N160" s="227">
        <v>1</v>
      </c>
      <c r="O160" s="229"/>
      <c r="P160" s="187">
        <v>0</v>
      </c>
      <c r="Q160" s="187">
        <v>0</v>
      </c>
      <c r="R160" s="186" t="s">
        <v>26</v>
      </c>
      <c r="S160" s="183">
        <v>1</v>
      </c>
      <c r="T160" s="183">
        <v>0</v>
      </c>
      <c r="U160" s="177"/>
      <c r="V160" s="56">
        <v>1</v>
      </c>
      <c r="W160" s="56">
        <v>1</v>
      </c>
      <c r="X160" s="210"/>
      <c r="Y160" s="56"/>
      <c r="Z160" s="56"/>
      <c r="AA160" s="131"/>
      <c r="AB160" s="183">
        <f t="shared" si="46"/>
        <v>2</v>
      </c>
      <c r="AC160" s="183">
        <f t="shared" si="47"/>
        <v>2</v>
      </c>
      <c r="AD160" s="190">
        <f t="shared" si="44"/>
        <v>1</v>
      </c>
      <c r="AE160" s="190">
        <f t="shared" si="45"/>
        <v>1</v>
      </c>
      <c r="AF160" s="203"/>
    </row>
    <row r="161" spans="1:32" s="200" customFormat="1" ht="15.75" hidden="1" customHeight="1" x14ac:dyDescent="0.25">
      <c r="A161" s="198">
        <v>158</v>
      </c>
      <c r="B161" s="207" t="s">
        <v>266</v>
      </c>
      <c r="C161" s="321" t="s">
        <v>1591</v>
      </c>
      <c r="D161" s="207" t="s">
        <v>8</v>
      </c>
      <c r="E161" s="322" t="s">
        <v>1606</v>
      </c>
      <c r="F161" s="321" t="s">
        <v>1607</v>
      </c>
      <c r="G161" s="207" t="s">
        <v>1285</v>
      </c>
      <c r="H161" s="208">
        <v>1</v>
      </c>
      <c r="I161" s="207" t="s">
        <v>18</v>
      </c>
      <c r="J161" s="183">
        <v>0</v>
      </c>
      <c r="K161" s="183">
        <v>0</v>
      </c>
      <c r="L161" s="191"/>
      <c r="M161" s="232">
        <v>1</v>
      </c>
      <c r="N161" s="231">
        <v>1</v>
      </c>
      <c r="O161" s="212"/>
      <c r="P161" s="183">
        <v>0</v>
      </c>
      <c r="Q161" s="233">
        <v>1</v>
      </c>
      <c r="R161" s="213"/>
      <c r="S161" s="183">
        <v>22</v>
      </c>
      <c r="T161" s="183">
        <v>22</v>
      </c>
      <c r="U161" s="194" t="s">
        <v>3379</v>
      </c>
      <c r="V161" s="56">
        <v>57</v>
      </c>
      <c r="W161" s="56">
        <v>57</v>
      </c>
      <c r="X161" s="210"/>
      <c r="Y161" s="56"/>
      <c r="Z161" s="56"/>
      <c r="AA161" s="131"/>
      <c r="AB161" s="183">
        <f t="shared" si="46"/>
        <v>80</v>
      </c>
      <c r="AC161" s="183">
        <f t="shared" si="47"/>
        <v>81</v>
      </c>
      <c r="AD161" s="190">
        <f t="shared" si="44"/>
        <v>0.98765432098765427</v>
      </c>
      <c r="AE161" s="190">
        <f t="shared" si="45"/>
        <v>0.98765432098765427</v>
      </c>
      <c r="AF161" s="203"/>
    </row>
    <row r="162" spans="1:32" s="200" customFormat="1" ht="15.75" hidden="1" customHeight="1" x14ac:dyDescent="0.25">
      <c r="A162" s="198">
        <v>159</v>
      </c>
      <c r="B162" s="207" t="s">
        <v>266</v>
      </c>
      <c r="C162" s="321" t="s">
        <v>1608</v>
      </c>
      <c r="D162" s="207" t="s">
        <v>1311</v>
      </c>
      <c r="E162" s="347" t="s">
        <v>1609</v>
      </c>
      <c r="F162" s="321" t="s">
        <v>1610</v>
      </c>
      <c r="G162" s="207" t="s">
        <v>1285</v>
      </c>
      <c r="H162" s="208">
        <v>1</v>
      </c>
      <c r="I162" s="207" t="s">
        <v>18</v>
      </c>
      <c r="J162" s="183">
        <v>482</v>
      </c>
      <c r="K162" s="183">
        <v>482</v>
      </c>
      <c r="L162" s="215"/>
      <c r="M162" s="183">
        <v>563</v>
      </c>
      <c r="N162" s="183">
        <v>563</v>
      </c>
      <c r="O162" s="212"/>
      <c r="P162" s="183">
        <v>881</v>
      </c>
      <c r="Q162" s="183">
        <v>881</v>
      </c>
      <c r="R162" s="213"/>
      <c r="S162" s="183">
        <v>599</v>
      </c>
      <c r="T162" s="183">
        <v>599</v>
      </c>
      <c r="U162" s="177"/>
      <c r="V162" s="56">
        <v>550</v>
      </c>
      <c r="W162" s="56">
        <v>550</v>
      </c>
      <c r="X162" s="210"/>
      <c r="Y162" s="56"/>
      <c r="Z162" s="56"/>
      <c r="AA162" s="131"/>
      <c r="AB162" s="183">
        <f t="shared" si="46"/>
        <v>3075</v>
      </c>
      <c r="AC162" s="183">
        <f t="shared" si="47"/>
        <v>3075</v>
      </c>
      <c r="AD162" s="190">
        <f t="shared" si="44"/>
        <v>1</v>
      </c>
      <c r="AE162" s="190">
        <f t="shared" si="45"/>
        <v>1</v>
      </c>
      <c r="AF162" s="203"/>
    </row>
    <row r="163" spans="1:32" s="200" customFormat="1" ht="15.75" hidden="1" customHeight="1" x14ac:dyDescent="0.25">
      <c r="A163" s="198">
        <v>160</v>
      </c>
      <c r="B163" s="207" t="s">
        <v>266</v>
      </c>
      <c r="C163" s="321" t="s">
        <v>1608</v>
      </c>
      <c r="D163" s="207" t="s">
        <v>1282</v>
      </c>
      <c r="E163" s="347" t="s">
        <v>1611</v>
      </c>
      <c r="F163" s="321" t="s">
        <v>1612</v>
      </c>
      <c r="G163" s="207" t="s">
        <v>1285</v>
      </c>
      <c r="H163" s="208">
        <v>1</v>
      </c>
      <c r="I163" s="207" t="s">
        <v>18</v>
      </c>
      <c r="J163" s="214">
        <v>166</v>
      </c>
      <c r="K163" s="214">
        <v>76</v>
      </c>
      <c r="L163" s="215"/>
      <c r="M163" s="183">
        <v>167</v>
      </c>
      <c r="N163" s="183">
        <v>167</v>
      </c>
      <c r="O163" s="212"/>
      <c r="P163" s="183">
        <v>164</v>
      </c>
      <c r="Q163" s="183">
        <v>164</v>
      </c>
      <c r="R163" s="213"/>
      <c r="S163" s="183">
        <v>47</v>
      </c>
      <c r="T163" s="183">
        <v>47</v>
      </c>
      <c r="U163" s="177"/>
      <c r="V163" s="56">
        <v>55</v>
      </c>
      <c r="W163" s="56">
        <v>60</v>
      </c>
      <c r="X163" s="210"/>
      <c r="Y163" s="56"/>
      <c r="Z163" s="56"/>
      <c r="AA163" s="131"/>
      <c r="AB163" s="183">
        <f t="shared" si="46"/>
        <v>599</v>
      </c>
      <c r="AC163" s="183">
        <f t="shared" si="47"/>
        <v>514</v>
      </c>
      <c r="AD163" s="190">
        <f t="shared" si="44"/>
        <v>1.1653696498054475</v>
      </c>
      <c r="AE163" s="190">
        <f t="shared" si="45"/>
        <v>1.1653696498054475</v>
      </c>
      <c r="AF163" s="203"/>
    </row>
    <row r="164" spans="1:32" s="200" customFormat="1" ht="15.75" hidden="1" customHeight="1" x14ac:dyDescent="0.25">
      <c r="A164" s="198">
        <v>161</v>
      </c>
      <c r="B164" s="207" t="s">
        <v>266</v>
      </c>
      <c r="C164" s="321" t="s">
        <v>1608</v>
      </c>
      <c r="D164" s="207" t="s">
        <v>1287</v>
      </c>
      <c r="E164" s="347" t="s">
        <v>1613</v>
      </c>
      <c r="F164" s="321" t="s">
        <v>1614</v>
      </c>
      <c r="G164" s="207" t="s">
        <v>1285</v>
      </c>
      <c r="H164" s="208">
        <v>1</v>
      </c>
      <c r="I164" s="207" t="s">
        <v>18</v>
      </c>
      <c r="J164" s="183">
        <v>0</v>
      </c>
      <c r="K164" s="183">
        <v>0</v>
      </c>
      <c r="L164" s="191"/>
      <c r="M164" s="183">
        <v>946</v>
      </c>
      <c r="N164" s="183">
        <v>946</v>
      </c>
      <c r="O164" s="212"/>
      <c r="P164" s="183">
        <v>1167</v>
      </c>
      <c r="Q164" s="183">
        <v>1167</v>
      </c>
      <c r="R164" s="213"/>
      <c r="S164" s="183">
        <v>441</v>
      </c>
      <c r="T164" s="183">
        <v>441</v>
      </c>
      <c r="U164" s="177"/>
      <c r="V164" s="56">
        <v>984</v>
      </c>
      <c r="W164" s="56">
        <v>984</v>
      </c>
      <c r="X164" s="210"/>
      <c r="Y164" s="56"/>
      <c r="Z164" s="56"/>
      <c r="AA164" s="131"/>
      <c r="AB164" s="183">
        <f t="shared" si="46"/>
        <v>3538</v>
      </c>
      <c r="AC164" s="183">
        <f t="shared" si="47"/>
        <v>3538</v>
      </c>
      <c r="AD164" s="190">
        <f t="shared" si="44"/>
        <v>1</v>
      </c>
      <c r="AE164" s="190">
        <f t="shared" si="45"/>
        <v>1</v>
      </c>
      <c r="AF164" s="203"/>
    </row>
    <row r="165" spans="1:32" s="200" customFormat="1" ht="15.75" hidden="1" customHeight="1" x14ac:dyDescent="0.25">
      <c r="A165" s="198">
        <v>162</v>
      </c>
      <c r="B165" s="207" t="s">
        <v>266</v>
      </c>
      <c r="C165" s="321" t="s">
        <v>1608</v>
      </c>
      <c r="D165" s="207" t="s">
        <v>8</v>
      </c>
      <c r="E165" s="347" t="s">
        <v>1615</v>
      </c>
      <c r="F165" s="321" t="s">
        <v>1616</v>
      </c>
      <c r="G165" s="207" t="s">
        <v>1285</v>
      </c>
      <c r="H165" s="208">
        <v>1</v>
      </c>
      <c r="I165" s="207" t="s">
        <v>18</v>
      </c>
      <c r="J165" s="207">
        <v>8</v>
      </c>
      <c r="K165" s="207">
        <v>8</v>
      </c>
      <c r="L165" s="191"/>
      <c r="M165" s="183">
        <v>19</v>
      </c>
      <c r="N165" s="183">
        <v>19</v>
      </c>
      <c r="O165" s="212"/>
      <c r="P165" s="183">
        <v>35</v>
      </c>
      <c r="Q165" s="183">
        <v>35</v>
      </c>
      <c r="R165" s="213"/>
      <c r="S165" s="183">
        <v>4</v>
      </c>
      <c r="T165" s="183">
        <v>4</v>
      </c>
      <c r="U165" s="177"/>
      <c r="V165" s="56">
        <v>27</v>
      </c>
      <c r="W165" s="56">
        <v>27</v>
      </c>
      <c r="X165" s="210"/>
      <c r="Y165" s="56"/>
      <c r="Z165" s="56"/>
      <c r="AA165" s="131"/>
      <c r="AB165" s="183">
        <f t="shared" si="46"/>
        <v>93</v>
      </c>
      <c r="AC165" s="183">
        <f t="shared" si="47"/>
        <v>93</v>
      </c>
      <c r="AD165" s="190">
        <f t="shared" si="44"/>
        <v>1</v>
      </c>
      <c r="AE165" s="190">
        <f t="shared" si="45"/>
        <v>1</v>
      </c>
      <c r="AF165" s="203"/>
    </row>
    <row r="166" spans="1:32" s="200" customFormat="1" ht="15.75" hidden="1" customHeight="1" x14ac:dyDescent="0.25">
      <c r="A166" s="198">
        <v>163</v>
      </c>
      <c r="B166" s="207" t="s">
        <v>266</v>
      </c>
      <c r="C166" s="321" t="s">
        <v>1608</v>
      </c>
      <c r="D166" s="207" t="s">
        <v>8</v>
      </c>
      <c r="E166" s="347" t="s">
        <v>1617</v>
      </c>
      <c r="F166" s="321" t="s">
        <v>1618</v>
      </c>
      <c r="G166" s="207" t="s">
        <v>1285</v>
      </c>
      <c r="H166" s="208">
        <v>1</v>
      </c>
      <c r="I166" s="207" t="s">
        <v>18</v>
      </c>
      <c r="J166" s="183">
        <v>89</v>
      </c>
      <c r="K166" s="234">
        <v>40</v>
      </c>
      <c r="L166" s="235"/>
      <c r="M166" s="183">
        <v>250</v>
      </c>
      <c r="N166" s="234">
        <v>40</v>
      </c>
      <c r="O166" s="236"/>
      <c r="P166" s="183">
        <v>189</v>
      </c>
      <c r="Q166" s="234">
        <v>40</v>
      </c>
      <c r="R166" s="237"/>
      <c r="S166" s="183">
        <v>242</v>
      </c>
      <c r="T166" s="234">
        <v>40</v>
      </c>
      <c r="U166" s="177"/>
      <c r="V166" s="56">
        <v>222</v>
      </c>
      <c r="W166" s="234">
        <v>40</v>
      </c>
      <c r="X166" s="210"/>
      <c r="Y166" s="56"/>
      <c r="Z166" s="56"/>
      <c r="AA166" s="131"/>
      <c r="AB166" s="219">
        <f t="shared" si="46"/>
        <v>992</v>
      </c>
      <c r="AC166" s="219">
        <f t="shared" si="47"/>
        <v>200</v>
      </c>
      <c r="AD166" s="205">
        <f t="shared" si="44"/>
        <v>4.96</v>
      </c>
      <c r="AE166" s="205">
        <f t="shared" si="45"/>
        <v>4.96</v>
      </c>
      <c r="AF166" s="203"/>
    </row>
    <row r="167" spans="1:32" s="200" customFormat="1" ht="15.75" hidden="1" customHeight="1" x14ac:dyDescent="0.25">
      <c r="A167" s="198">
        <v>164</v>
      </c>
      <c r="B167" s="207" t="s">
        <v>266</v>
      </c>
      <c r="C167" s="321" t="s">
        <v>1608</v>
      </c>
      <c r="D167" s="207" t="s">
        <v>1287</v>
      </c>
      <c r="E167" s="322" t="s">
        <v>1619</v>
      </c>
      <c r="F167" s="321" t="s">
        <v>1620</v>
      </c>
      <c r="G167" s="207" t="s">
        <v>1285</v>
      </c>
      <c r="H167" s="208">
        <v>1</v>
      </c>
      <c r="I167" s="207" t="s">
        <v>18</v>
      </c>
      <c r="J167" s="207">
        <v>0</v>
      </c>
      <c r="K167" s="207">
        <v>500</v>
      </c>
      <c r="L167" s="215"/>
      <c r="M167" s="183">
        <v>0</v>
      </c>
      <c r="N167" s="183">
        <v>500</v>
      </c>
      <c r="O167" s="212"/>
      <c r="P167" s="183">
        <v>0</v>
      </c>
      <c r="Q167" s="183">
        <v>500</v>
      </c>
      <c r="R167" s="213"/>
      <c r="S167" s="183">
        <v>0</v>
      </c>
      <c r="T167" s="183">
        <v>500</v>
      </c>
      <c r="U167" s="177"/>
      <c r="V167" s="56">
        <v>0</v>
      </c>
      <c r="W167" s="56">
        <v>500</v>
      </c>
      <c r="X167" s="210"/>
      <c r="Y167" s="56"/>
      <c r="Z167" s="56"/>
      <c r="AA167" s="131"/>
      <c r="AB167" s="219">
        <f t="shared" ref="AB167:AB219" si="48">J167+M167+P167+S167</f>
        <v>0</v>
      </c>
      <c r="AC167" s="219">
        <f>K167+N167+Q167+T167+W167</f>
        <v>2500</v>
      </c>
      <c r="AD167" s="205">
        <f t="shared" si="44"/>
        <v>0</v>
      </c>
      <c r="AE167" s="205">
        <f t="shared" si="45"/>
        <v>0</v>
      </c>
      <c r="AF167" s="203"/>
    </row>
    <row r="168" spans="1:32" s="200" customFormat="1" ht="15.75" hidden="1" customHeight="1" x14ac:dyDescent="0.25">
      <c r="A168" s="198">
        <v>165</v>
      </c>
      <c r="B168" s="207" t="s">
        <v>266</v>
      </c>
      <c r="C168" s="321" t="s">
        <v>1608</v>
      </c>
      <c r="D168" s="207" t="s">
        <v>8</v>
      </c>
      <c r="E168" s="347" t="s">
        <v>1621</v>
      </c>
      <c r="F168" s="328" t="s">
        <v>1622</v>
      </c>
      <c r="G168" s="207" t="s">
        <v>1285</v>
      </c>
      <c r="H168" s="208">
        <v>1</v>
      </c>
      <c r="I168" s="207" t="s">
        <v>18</v>
      </c>
      <c r="J168" s="214">
        <v>9</v>
      </c>
      <c r="K168" s="214">
        <v>18</v>
      </c>
      <c r="L168" s="215"/>
      <c r="M168" s="233">
        <v>1</v>
      </c>
      <c r="N168" s="233">
        <v>0.55000000000000004</v>
      </c>
      <c r="O168" s="212"/>
      <c r="P168" s="233">
        <v>1</v>
      </c>
      <c r="Q168" s="233">
        <v>0.5</v>
      </c>
      <c r="R168" s="213"/>
      <c r="S168" s="233">
        <v>1</v>
      </c>
      <c r="T168" s="233">
        <v>0.5</v>
      </c>
      <c r="U168" s="177"/>
      <c r="V168" s="56">
        <v>9</v>
      </c>
      <c r="W168" s="56">
        <v>9</v>
      </c>
      <c r="X168" s="210"/>
      <c r="Y168" s="56"/>
      <c r="Z168" s="56"/>
      <c r="AA168" s="131"/>
      <c r="AB168" s="183">
        <f t="shared" ref="AB168:AB169" si="49">J168+M168+P168+S168+V168</f>
        <v>21</v>
      </c>
      <c r="AC168" s="183">
        <f t="shared" ref="AC168:AC169" si="50">K168+N168+Q168+T168+W168</f>
        <v>28.55</v>
      </c>
      <c r="AD168" s="190">
        <f t="shared" si="44"/>
        <v>0.73555166374781089</v>
      </c>
      <c r="AE168" s="190">
        <f t="shared" si="45"/>
        <v>0.73555166374781089</v>
      </c>
      <c r="AF168" s="203"/>
    </row>
    <row r="169" spans="1:32" s="200" customFormat="1" ht="15.75" hidden="1" customHeight="1" x14ac:dyDescent="0.25">
      <c r="A169" s="198">
        <v>166</v>
      </c>
      <c r="B169" s="207" t="s">
        <v>266</v>
      </c>
      <c r="C169" s="321" t="s">
        <v>1608</v>
      </c>
      <c r="D169" s="207" t="s">
        <v>8</v>
      </c>
      <c r="E169" s="347" t="s">
        <v>1623</v>
      </c>
      <c r="F169" s="321" t="s">
        <v>1624</v>
      </c>
      <c r="G169" s="207" t="s">
        <v>1285</v>
      </c>
      <c r="H169" s="208">
        <v>1</v>
      </c>
      <c r="I169" s="207" t="s">
        <v>18</v>
      </c>
      <c r="J169" s="183">
        <v>4</v>
      </c>
      <c r="K169" s="234">
        <v>5</v>
      </c>
      <c r="L169" s="235"/>
      <c r="M169" s="183">
        <v>5</v>
      </c>
      <c r="N169" s="234">
        <v>5</v>
      </c>
      <c r="O169" s="236"/>
      <c r="P169" s="183">
        <v>5</v>
      </c>
      <c r="Q169" s="234">
        <v>5</v>
      </c>
      <c r="R169" s="237"/>
      <c r="S169" s="183">
        <v>6</v>
      </c>
      <c r="T169" s="183">
        <v>6</v>
      </c>
      <c r="U169" s="177"/>
      <c r="V169" s="56">
        <v>5</v>
      </c>
      <c r="W169" s="56">
        <v>5</v>
      </c>
      <c r="X169" s="210"/>
      <c r="Y169" s="56"/>
      <c r="Z169" s="56"/>
      <c r="AA169" s="131"/>
      <c r="AB169" s="183">
        <f t="shared" si="49"/>
        <v>25</v>
      </c>
      <c r="AC169" s="183">
        <f t="shared" si="50"/>
        <v>26</v>
      </c>
      <c r="AD169" s="190">
        <f t="shared" si="44"/>
        <v>0.96153846153846156</v>
      </c>
      <c r="AE169" s="190">
        <f t="shared" si="45"/>
        <v>0.96153846153846156</v>
      </c>
      <c r="AF169" s="203"/>
    </row>
    <row r="170" spans="1:32" s="200" customFormat="1" ht="15.75" hidden="1" customHeight="1" x14ac:dyDescent="0.25">
      <c r="A170" s="198">
        <v>167</v>
      </c>
      <c r="B170" s="207" t="s">
        <v>607</v>
      </c>
      <c r="C170" s="321" t="s">
        <v>1625</v>
      </c>
      <c r="D170" s="207" t="s">
        <v>1311</v>
      </c>
      <c r="E170" s="321" t="s">
        <v>1626</v>
      </c>
      <c r="F170" s="321" t="s">
        <v>1627</v>
      </c>
      <c r="G170" s="207" t="s">
        <v>1281</v>
      </c>
      <c r="H170" s="208">
        <v>1</v>
      </c>
      <c r="I170" s="207" t="s">
        <v>18</v>
      </c>
      <c r="J170" s="187">
        <v>0</v>
      </c>
      <c r="K170" s="187">
        <v>0</v>
      </c>
      <c r="L170" s="209" t="s">
        <v>26</v>
      </c>
      <c r="M170" s="187">
        <v>0</v>
      </c>
      <c r="N170" s="187">
        <v>0</v>
      </c>
      <c r="O170" s="186" t="s">
        <v>26</v>
      </c>
      <c r="P170" s="187">
        <v>0</v>
      </c>
      <c r="Q170" s="187">
        <v>0</v>
      </c>
      <c r="R170" s="186" t="s">
        <v>26</v>
      </c>
      <c r="S170" s="187">
        <v>0</v>
      </c>
      <c r="T170" s="187">
        <v>0</v>
      </c>
      <c r="U170" s="186" t="s">
        <v>26</v>
      </c>
      <c r="V170" s="223" t="s">
        <v>26</v>
      </c>
      <c r="W170" s="56"/>
      <c r="X170" s="224"/>
      <c r="Y170" s="56"/>
      <c r="Z170" s="56"/>
      <c r="AA170" s="131"/>
      <c r="AB170" s="183">
        <f t="shared" si="48"/>
        <v>0</v>
      </c>
      <c r="AC170" s="183">
        <f t="shared" ref="AC170:AC224" si="51">K170+N170+Q170+T170</f>
        <v>0</v>
      </c>
      <c r="AD170" s="190" t="e">
        <f t="shared" si="44"/>
        <v>#DIV/0!</v>
      </c>
      <c r="AE170" s="190" t="e">
        <f t="shared" si="45"/>
        <v>#DIV/0!</v>
      </c>
      <c r="AF170" s="203"/>
    </row>
    <row r="171" spans="1:32" s="200" customFormat="1" ht="15.75" hidden="1" customHeight="1" x14ac:dyDescent="0.25">
      <c r="A171" s="198">
        <v>168</v>
      </c>
      <c r="B171" s="207" t="s">
        <v>607</v>
      </c>
      <c r="C171" s="321" t="s">
        <v>1625</v>
      </c>
      <c r="D171" s="207" t="s">
        <v>1282</v>
      </c>
      <c r="E171" s="321" t="s">
        <v>1628</v>
      </c>
      <c r="F171" s="321" t="s">
        <v>1629</v>
      </c>
      <c r="G171" s="207" t="s">
        <v>1314</v>
      </c>
      <c r="H171" s="208">
        <v>1</v>
      </c>
      <c r="I171" s="207" t="s">
        <v>18</v>
      </c>
      <c r="J171" s="187">
        <v>0</v>
      </c>
      <c r="K171" s="187">
        <v>0</v>
      </c>
      <c r="L171" s="209" t="s">
        <v>26</v>
      </c>
      <c r="M171" s="187">
        <v>0</v>
      </c>
      <c r="N171" s="187">
        <v>0</v>
      </c>
      <c r="O171" s="186" t="s">
        <v>26</v>
      </c>
      <c r="P171" s="187">
        <v>0</v>
      </c>
      <c r="Q171" s="187">
        <v>0</v>
      </c>
      <c r="R171" s="186" t="s">
        <v>26</v>
      </c>
      <c r="S171" s="187">
        <v>0</v>
      </c>
      <c r="T171" s="187">
        <v>0</v>
      </c>
      <c r="U171" s="186" t="s">
        <v>26</v>
      </c>
      <c r="V171" s="187">
        <v>0</v>
      </c>
      <c r="W171" s="187">
        <v>0</v>
      </c>
      <c r="X171" s="186" t="s">
        <v>26</v>
      </c>
      <c r="Y171" s="56"/>
      <c r="Z171" s="56"/>
      <c r="AA171" s="131"/>
      <c r="AB171" s="183">
        <f t="shared" si="48"/>
        <v>0</v>
      </c>
      <c r="AC171" s="183">
        <f t="shared" si="51"/>
        <v>0</v>
      </c>
      <c r="AD171" s="190" t="e">
        <f t="shared" si="44"/>
        <v>#DIV/0!</v>
      </c>
      <c r="AE171" s="190" t="e">
        <f t="shared" si="45"/>
        <v>#DIV/0!</v>
      </c>
      <c r="AF171" s="203"/>
    </row>
    <row r="172" spans="1:32" s="200" customFormat="1" ht="15.75" hidden="1" customHeight="1" x14ac:dyDescent="0.25">
      <c r="A172" s="198">
        <v>169</v>
      </c>
      <c r="B172" s="207" t="s">
        <v>607</v>
      </c>
      <c r="C172" s="321" t="s">
        <v>1625</v>
      </c>
      <c r="D172" s="207" t="s">
        <v>1287</v>
      </c>
      <c r="E172" s="321" t="s">
        <v>1630</v>
      </c>
      <c r="F172" s="321" t="s">
        <v>1631</v>
      </c>
      <c r="G172" s="207" t="s">
        <v>1314</v>
      </c>
      <c r="H172" s="208">
        <v>1</v>
      </c>
      <c r="I172" s="207" t="s">
        <v>18</v>
      </c>
      <c r="J172" s="187">
        <v>0</v>
      </c>
      <c r="K172" s="187">
        <v>0</v>
      </c>
      <c r="L172" s="209" t="s">
        <v>26</v>
      </c>
      <c r="M172" s="187">
        <v>0</v>
      </c>
      <c r="N172" s="187">
        <v>0</v>
      </c>
      <c r="O172" s="186" t="s">
        <v>26</v>
      </c>
      <c r="P172" s="187">
        <v>0</v>
      </c>
      <c r="Q172" s="187">
        <v>0</v>
      </c>
      <c r="R172" s="186" t="s">
        <v>26</v>
      </c>
      <c r="S172" s="187">
        <v>0</v>
      </c>
      <c r="T172" s="187">
        <v>0</v>
      </c>
      <c r="U172" s="186" t="s">
        <v>26</v>
      </c>
      <c r="V172" s="223" t="s">
        <v>26</v>
      </c>
      <c r="W172" s="56"/>
      <c r="X172" s="224"/>
      <c r="Y172" s="56"/>
      <c r="Z172" s="56"/>
      <c r="AA172" s="131"/>
      <c r="AB172" s="183">
        <f t="shared" si="48"/>
        <v>0</v>
      </c>
      <c r="AC172" s="183">
        <f t="shared" si="51"/>
        <v>0</v>
      </c>
      <c r="AD172" s="190" t="e">
        <f t="shared" si="44"/>
        <v>#DIV/0!</v>
      </c>
      <c r="AE172" s="190" t="e">
        <f t="shared" si="45"/>
        <v>#DIV/0!</v>
      </c>
      <c r="AF172" s="203"/>
    </row>
    <row r="173" spans="1:32" s="200" customFormat="1" ht="15.75" hidden="1" customHeight="1" x14ac:dyDescent="0.25">
      <c r="A173" s="198">
        <v>170</v>
      </c>
      <c r="B173" s="207" t="s">
        <v>607</v>
      </c>
      <c r="C173" s="321" t="s">
        <v>1625</v>
      </c>
      <c r="D173" s="207" t="s">
        <v>8</v>
      </c>
      <c r="E173" s="321" t="s">
        <v>1632</v>
      </c>
      <c r="F173" s="321" t="s">
        <v>1633</v>
      </c>
      <c r="G173" s="207" t="s">
        <v>1281</v>
      </c>
      <c r="H173" s="208">
        <v>0.7</v>
      </c>
      <c r="I173" s="207" t="s">
        <v>18</v>
      </c>
      <c r="J173" s="187">
        <v>0</v>
      </c>
      <c r="K173" s="187">
        <v>0</v>
      </c>
      <c r="L173" s="209" t="s">
        <v>26</v>
      </c>
      <c r="M173" s="187">
        <v>0</v>
      </c>
      <c r="N173" s="187">
        <v>0</v>
      </c>
      <c r="O173" s="186" t="s">
        <v>26</v>
      </c>
      <c r="P173" s="187">
        <v>0</v>
      </c>
      <c r="Q173" s="187">
        <v>0</v>
      </c>
      <c r="R173" s="186" t="s">
        <v>26</v>
      </c>
      <c r="S173" s="187">
        <v>0</v>
      </c>
      <c r="T173" s="187">
        <v>0</v>
      </c>
      <c r="U173" s="186" t="s">
        <v>26</v>
      </c>
      <c r="V173" s="223" t="s">
        <v>26</v>
      </c>
      <c r="W173" s="56"/>
      <c r="X173" s="224"/>
      <c r="Y173" s="56"/>
      <c r="Z173" s="56"/>
      <c r="AA173" s="131"/>
      <c r="AB173" s="183">
        <f t="shared" si="48"/>
        <v>0</v>
      </c>
      <c r="AC173" s="183">
        <f t="shared" si="51"/>
        <v>0</v>
      </c>
      <c r="AD173" s="190" t="e">
        <f t="shared" si="44"/>
        <v>#DIV/0!</v>
      </c>
      <c r="AE173" s="190" t="e">
        <f t="shared" si="45"/>
        <v>#DIV/0!</v>
      </c>
      <c r="AF173" s="203"/>
    </row>
    <row r="174" spans="1:32" s="200" customFormat="1" ht="15.75" hidden="1" customHeight="1" x14ac:dyDescent="0.25">
      <c r="A174" s="198">
        <v>171</v>
      </c>
      <c r="B174" s="207" t="s">
        <v>607</v>
      </c>
      <c r="C174" s="321" t="s">
        <v>1625</v>
      </c>
      <c r="D174" s="207" t="s">
        <v>8</v>
      </c>
      <c r="E174" s="321" t="s">
        <v>1634</v>
      </c>
      <c r="F174" s="321" t="s">
        <v>1635</v>
      </c>
      <c r="G174" s="207" t="s">
        <v>1314</v>
      </c>
      <c r="H174" s="208">
        <v>1</v>
      </c>
      <c r="I174" s="207" t="s">
        <v>18</v>
      </c>
      <c r="J174" s="187">
        <v>0</v>
      </c>
      <c r="K174" s="187">
        <v>0</v>
      </c>
      <c r="L174" s="209" t="s">
        <v>26</v>
      </c>
      <c r="M174" s="187">
        <v>0</v>
      </c>
      <c r="N174" s="187">
        <v>0</v>
      </c>
      <c r="O174" s="186" t="s">
        <v>26</v>
      </c>
      <c r="P174" s="187">
        <v>0</v>
      </c>
      <c r="Q174" s="187">
        <v>0</v>
      </c>
      <c r="R174" s="186" t="s">
        <v>26</v>
      </c>
      <c r="S174" s="187">
        <v>0</v>
      </c>
      <c r="T174" s="187">
        <v>0</v>
      </c>
      <c r="U174" s="186" t="s">
        <v>26</v>
      </c>
      <c r="V174" s="223" t="s">
        <v>26</v>
      </c>
      <c r="W174" s="56"/>
      <c r="X174" s="224"/>
      <c r="Y174" s="56"/>
      <c r="Z174" s="56"/>
      <c r="AA174" s="131"/>
      <c r="AB174" s="183">
        <f t="shared" si="48"/>
        <v>0</v>
      </c>
      <c r="AC174" s="183">
        <f t="shared" si="51"/>
        <v>0</v>
      </c>
      <c r="AD174" s="190" t="e">
        <f t="shared" si="44"/>
        <v>#DIV/0!</v>
      </c>
      <c r="AE174" s="190" t="e">
        <f t="shared" si="45"/>
        <v>#DIV/0!</v>
      </c>
      <c r="AF174" s="203"/>
    </row>
    <row r="175" spans="1:32" s="200" customFormat="1" ht="15.75" hidden="1" customHeight="1" x14ac:dyDescent="0.25">
      <c r="A175" s="198">
        <v>172</v>
      </c>
      <c r="B175" s="207" t="s">
        <v>607</v>
      </c>
      <c r="C175" s="321" t="s">
        <v>1625</v>
      </c>
      <c r="D175" s="207" t="s">
        <v>8</v>
      </c>
      <c r="E175" s="321" t="s">
        <v>1636</v>
      </c>
      <c r="F175" s="321" t="s">
        <v>1637</v>
      </c>
      <c r="G175" s="207" t="s">
        <v>1281</v>
      </c>
      <c r="H175" s="208">
        <v>1</v>
      </c>
      <c r="I175" s="207" t="s">
        <v>18</v>
      </c>
      <c r="J175" s="187">
        <v>0</v>
      </c>
      <c r="K175" s="187">
        <v>0</v>
      </c>
      <c r="L175" s="209" t="s">
        <v>26</v>
      </c>
      <c r="M175" s="187">
        <v>0</v>
      </c>
      <c r="N175" s="187">
        <v>0</v>
      </c>
      <c r="O175" s="186" t="s">
        <v>26</v>
      </c>
      <c r="P175" s="187">
        <v>0</v>
      </c>
      <c r="Q175" s="187">
        <v>0</v>
      </c>
      <c r="R175" s="186" t="s">
        <v>26</v>
      </c>
      <c r="S175" s="187">
        <v>0</v>
      </c>
      <c r="T175" s="187">
        <v>0</v>
      </c>
      <c r="U175" s="186" t="s">
        <v>26</v>
      </c>
      <c r="V175" s="223" t="s">
        <v>26</v>
      </c>
      <c r="W175" s="56"/>
      <c r="X175" s="224"/>
      <c r="Y175" s="56"/>
      <c r="Z175" s="56"/>
      <c r="AA175" s="131"/>
      <c r="AB175" s="183">
        <f t="shared" si="48"/>
        <v>0</v>
      </c>
      <c r="AC175" s="183">
        <f t="shared" si="51"/>
        <v>0</v>
      </c>
      <c r="AD175" s="190" t="e">
        <f t="shared" si="44"/>
        <v>#DIV/0!</v>
      </c>
      <c r="AE175" s="190" t="e">
        <f t="shared" si="45"/>
        <v>#DIV/0!</v>
      </c>
      <c r="AF175" s="203"/>
    </row>
    <row r="176" spans="1:32" s="200" customFormat="1" ht="15.75" hidden="1" customHeight="1" x14ac:dyDescent="0.25">
      <c r="A176" s="198">
        <v>173</v>
      </c>
      <c r="B176" s="207" t="s">
        <v>607</v>
      </c>
      <c r="C176" s="321" t="s">
        <v>1625</v>
      </c>
      <c r="D176" s="207" t="s">
        <v>1287</v>
      </c>
      <c r="E176" s="321" t="s">
        <v>1638</v>
      </c>
      <c r="F176" s="321" t="s">
        <v>1639</v>
      </c>
      <c r="G176" s="207" t="s">
        <v>1314</v>
      </c>
      <c r="H176" s="208">
        <v>1</v>
      </c>
      <c r="I176" s="207" t="s">
        <v>18</v>
      </c>
      <c r="J176" s="187">
        <v>0</v>
      </c>
      <c r="K176" s="187">
        <v>0</v>
      </c>
      <c r="L176" s="209" t="s">
        <v>26</v>
      </c>
      <c r="M176" s="187">
        <v>0</v>
      </c>
      <c r="N176" s="187">
        <v>0</v>
      </c>
      <c r="O176" s="186" t="s">
        <v>26</v>
      </c>
      <c r="P176" s="187">
        <v>0</v>
      </c>
      <c r="Q176" s="187">
        <v>0</v>
      </c>
      <c r="R176" s="186" t="s">
        <v>26</v>
      </c>
      <c r="S176" s="187">
        <v>0</v>
      </c>
      <c r="T176" s="187">
        <v>0</v>
      </c>
      <c r="U176" s="186" t="s">
        <v>26</v>
      </c>
      <c r="V176" s="223" t="s">
        <v>26</v>
      </c>
      <c r="W176" s="56"/>
      <c r="X176" s="224"/>
      <c r="Y176" s="56"/>
      <c r="Z176" s="56"/>
      <c r="AA176" s="131"/>
      <c r="AB176" s="183">
        <f t="shared" si="48"/>
        <v>0</v>
      </c>
      <c r="AC176" s="183">
        <f t="shared" si="51"/>
        <v>0</v>
      </c>
      <c r="AD176" s="190" t="e">
        <f t="shared" si="44"/>
        <v>#DIV/0!</v>
      </c>
      <c r="AE176" s="190" t="e">
        <f t="shared" si="45"/>
        <v>#DIV/0!</v>
      </c>
      <c r="AF176" s="203"/>
    </row>
    <row r="177" spans="1:32" s="200" customFormat="1" ht="15.75" hidden="1" customHeight="1" x14ac:dyDescent="0.25">
      <c r="A177" s="198">
        <v>174</v>
      </c>
      <c r="B177" s="207" t="s">
        <v>607</v>
      </c>
      <c r="C177" s="321" t="s">
        <v>1625</v>
      </c>
      <c r="D177" s="207" t="s">
        <v>8</v>
      </c>
      <c r="E177" s="321" t="s">
        <v>1640</v>
      </c>
      <c r="F177" s="321" t="s">
        <v>1641</v>
      </c>
      <c r="G177" s="207" t="s">
        <v>1295</v>
      </c>
      <c r="H177" s="208">
        <v>1</v>
      </c>
      <c r="I177" s="207" t="s">
        <v>18</v>
      </c>
      <c r="J177" s="187">
        <v>0</v>
      </c>
      <c r="K177" s="187">
        <v>0</v>
      </c>
      <c r="L177" s="209" t="s">
        <v>26</v>
      </c>
      <c r="M177" s="187">
        <v>0</v>
      </c>
      <c r="N177" s="187">
        <v>0</v>
      </c>
      <c r="O177" s="186" t="s">
        <v>26</v>
      </c>
      <c r="P177" s="183">
        <v>34</v>
      </c>
      <c r="Q177" s="238">
        <v>375</v>
      </c>
      <c r="R177" s="239" t="s">
        <v>2939</v>
      </c>
      <c r="S177" s="187">
        <v>0</v>
      </c>
      <c r="T177" s="187">
        <v>0</v>
      </c>
      <c r="U177" s="186" t="s">
        <v>26</v>
      </c>
      <c r="V177" s="223" t="s">
        <v>26</v>
      </c>
      <c r="W177" s="56"/>
      <c r="X177" s="224"/>
      <c r="Y177" s="56"/>
      <c r="Z177" s="56"/>
      <c r="AA177" s="131"/>
      <c r="AB177" s="183">
        <f>J177+M177+P177+S177</f>
        <v>34</v>
      </c>
      <c r="AC177" s="183">
        <f t="shared" ref="AC177:AC178" si="52">K177+N177+Q177+T177+W177</f>
        <v>375</v>
      </c>
      <c r="AD177" s="190">
        <f t="shared" si="44"/>
        <v>9.0666666666666673E-2</v>
      </c>
      <c r="AE177" s="190">
        <f t="shared" si="45"/>
        <v>9.0666666666666673E-2</v>
      </c>
      <c r="AF177" s="203"/>
    </row>
    <row r="178" spans="1:32" s="200" customFormat="1" ht="15.75" hidden="1" customHeight="1" x14ac:dyDescent="0.25">
      <c r="A178" s="198">
        <v>175</v>
      </c>
      <c r="B178" s="207" t="s">
        <v>607</v>
      </c>
      <c r="C178" s="321" t="s">
        <v>1625</v>
      </c>
      <c r="D178" s="207" t="s">
        <v>8</v>
      </c>
      <c r="E178" s="321" t="s">
        <v>1642</v>
      </c>
      <c r="F178" s="321" t="s">
        <v>1643</v>
      </c>
      <c r="G178" s="207" t="s">
        <v>1295</v>
      </c>
      <c r="H178" s="208">
        <v>1</v>
      </c>
      <c r="I178" s="207" t="s">
        <v>18</v>
      </c>
      <c r="J178" s="187">
        <v>0</v>
      </c>
      <c r="K178" s="187">
        <v>0</v>
      </c>
      <c r="L178" s="209" t="s">
        <v>26</v>
      </c>
      <c r="M178" s="187">
        <v>0</v>
      </c>
      <c r="N178" s="187">
        <v>0</v>
      </c>
      <c r="O178" s="186" t="s">
        <v>26</v>
      </c>
      <c r="P178" s="183">
        <v>2</v>
      </c>
      <c r="Q178" s="238">
        <v>1</v>
      </c>
      <c r="R178" s="239" t="s">
        <v>2940</v>
      </c>
      <c r="S178" s="187">
        <v>0</v>
      </c>
      <c r="T178" s="187">
        <v>0</v>
      </c>
      <c r="U178" s="186" t="s">
        <v>26</v>
      </c>
      <c r="V178" s="223" t="s">
        <v>26</v>
      </c>
      <c r="W178" s="56"/>
      <c r="X178" s="224"/>
      <c r="Y178" s="56"/>
      <c r="Z178" s="56"/>
      <c r="AA178" s="131"/>
      <c r="AB178" s="216">
        <f>J178+M178+P178+S178</f>
        <v>2</v>
      </c>
      <c r="AC178" s="216">
        <f t="shared" si="52"/>
        <v>1</v>
      </c>
      <c r="AD178" s="331">
        <f t="shared" si="44"/>
        <v>2</v>
      </c>
      <c r="AE178" s="331">
        <f t="shared" si="45"/>
        <v>2</v>
      </c>
      <c r="AF178" s="211"/>
    </row>
    <row r="179" spans="1:32" s="200" customFormat="1" ht="15.75" hidden="1" customHeight="1" x14ac:dyDescent="0.25">
      <c r="A179" s="198">
        <v>176</v>
      </c>
      <c r="B179" s="207" t="s">
        <v>607</v>
      </c>
      <c r="C179" s="321" t="s">
        <v>1625</v>
      </c>
      <c r="D179" s="207" t="s">
        <v>8</v>
      </c>
      <c r="E179" s="321" t="s">
        <v>1644</v>
      </c>
      <c r="F179" s="321" t="s">
        <v>1645</v>
      </c>
      <c r="G179" s="207" t="s">
        <v>1281</v>
      </c>
      <c r="H179" s="208">
        <v>1</v>
      </c>
      <c r="I179" s="207" t="s">
        <v>18</v>
      </c>
      <c r="J179" s="187">
        <v>0</v>
      </c>
      <c r="K179" s="187">
        <v>0</v>
      </c>
      <c r="L179" s="209" t="s">
        <v>26</v>
      </c>
      <c r="M179" s="187">
        <v>0</v>
      </c>
      <c r="N179" s="187">
        <v>0</v>
      </c>
      <c r="O179" s="186" t="s">
        <v>26</v>
      </c>
      <c r="P179" s="187">
        <v>0</v>
      </c>
      <c r="Q179" s="187">
        <v>0</v>
      </c>
      <c r="R179" s="186" t="s">
        <v>26</v>
      </c>
      <c r="S179" s="187">
        <v>0</v>
      </c>
      <c r="T179" s="187">
        <v>0</v>
      </c>
      <c r="U179" s="186" t="s">
        <v>26</v>
      </c>
      <c r="V179" s="223" t="s">
        <v>26</v>
      </c>
      <c r="W179" s="56"/>
      <c r="X179" s="224"/>
      <c r="Y179" s="56"/>
      <c r="Z179" s="56"/>
      <c r="AA179" s="131"/>
      <c r="AB179" s="183">
        <f t="shared" si="48"/>
        <v>0</v>
      </c>
      <c r="AC179" s="183">
        <f t="shared" si="51"/>
        <v>0</v>
      </c>
      <c r="AD179" s="190" t="e">
        <f t="shared" si="44"/>
        <v>#DIV/0!</v>
      </c>
      <c r="AE179" s="190" t="e">
        <f t="shared" si="45"/>
        <v>#DIV/0!</v>
      </c>
      <c r="AF179" s="203"/>
    </row>
    <row r="180" spans="1:32" s="200" customFormat="1" ht="15.75" hidden="1" customHeight="1" x14ac:dyDescent="0.25">
      <c r="A180" s="198">
        <v>177</v>
      </c>
      <c r="B180" s="207" t="s">
        <v>607</v>
      </c>
      <c r="C180" s="321" t="s">
        <v>1625</v>
      </c>
      <c r="D180" s="207" t="s">
        <v>1287</v>
      </c>
      <c r="E180" s="321" t="s">
        <v>1646</v>
      </c>
      <c r="F180" s="321" t="s">
        <v>1647</v>
      </c>
      <c r="G180" s="207" t="s">
        <v>1281</v>
      </c>
      <c r="H180" s="208">
        <v>1</v>
      </c>
      <c r="I180" s="207" t="s">
        <v>18</v>
      </c>
      <c r="J180" s="187">
        <v>0</v>
      </c>
      <c r="K180" s="187">
        <v>0</v>
      </c>
      <c r="L180" s="209" t="s">
        <v>26</v>
      </c>
      <c r="M180" s="187">
        <v>0</v>
      </c>
      <c r="N180" s="187">
        <v>0</v>
      </c>
      <c r="O180" s="186" t="s">
        <v>26</v>
      </c>
      <c r="P180" s="187">
        <v>0</v>
      </c>
      <c r="Q180" s="187">
        <v>0</v>
      </c>
      <c r="R180" s="186" t="s">
        <v>26</v>
      </c>
      <c r="S180" s="187">
        <v>0</v>
      </c>
      <c r="T180" s="187">
        <v>0</v>
      </c>
      <c r="U180" s="186" t="s">
        <v>26</v>
      </c>
      <c r="V180" s="223" t="s">
        <v>26</v>
      </c>
      <c r="W180" s="56"/>
      <c r="X180" s="224"/>
      <c r="Y180" s="56"/>
      <c r="Z180" s="56"/>
      <c r="AA180" s="131"/>
      <c r="AB180" s="183">
        <f t="shared" si="48"/>
        <v>0</v>
      </c>
      <c r="AC180" s="183">
        <f t="shared" si="51"/>
        <v>0</v>
      </c>
      <c r="AD180" s="190" t="e">
        <f t="shared" si="44"/>
        <v>#DIV/0!</v>
      </c>
      <c r="AE180" s="190" t="e">
        <f t="shared" si="45"/>
        <v>#DIV/0!</v>
      </c>
      <c r="AF180" s="203"/>
    </row>
    <row r="181" spans="1:32" s="200" customFormat="1" ht="15.75" hidden="1" customHeight="1" x14ac:dyDescent="0.25">
      <c r="A181" s="198">
        <v>178</v>
      </c>
      <c r="B181" s="207" t="s">
        <v>607</v>
      </c>
      <c r="C181" s="321" t="s">
        <v>1625</v>
      </c>
      <c r="D181" s="207" t="s">
        <v>8</v>
      </c>
      <c r="E181" s="321" t="s">
        <v>1648</v>
      </c>
      <c r="F181" s="321" t="s">
        <v>1649</v>
      </c>
      <c r="G181" s="207" t="s">
        <v>1435</v>
      </c>
      <c r="H181" s="208">
        <v>1</v>
      </c>
      <c r="I181" s="207" t="s">
        <v>18</v>
      </c>
      <c r="J181" s="187">
        <v>0</v>
      </c>
      <c r="K181" s="187">
        <v>0</v>
      </c>
      <c r="L181" s="209" t="s">
        <v>26</v>
      </c>
      <c r="M181" s="183">
        <v>1</v>
      </c>
      <c r="N181" s="238">
        <v>1</v>
      </c>
      <c r="O181" s="240" t="s">
        <v>2564</v>
      </c>
      <c r="P181" s="187">
        <v>0</v>
      </c>
      <c r="Q181" s="187">
        <v>0</v>
      </c>
      <c r="R181" s="186" t="s">
        <v>26</v>
      </c>
      <c r="S181" s="183">
        <v>2</v>
      </c>
      <c r="T181" s="183">
        <v>1</v>
      </c>
      <c r="U181" s="194" t="s">
        <v>3183</v>
      </c>
      <c r="V181" s="223" t="s">
        <v>26</v>
      </c>
      <c r="W181" s="56"/>
      <c r="X181" s="224"/>
      <c r="Y181" s="56"/>
      <c r="Z181" s="56"/>
      <c r="AA181" s="131"/>
      <c r="AB181" s="216">
        <f>J181+M181+P181+S181</f>
        <v>3</v>
      </c>
      <c r="AC181" s="216">
        <f t="shared" ref="AC181" si="53">K181+N181+Q181+T181+W181</f>
        <v>2</v>
      </c>
      <c r="AD181" s="331">
        <f t="shared" si="44"/>
        <v>1.5</v>
      </c>
      <c r="AE181" s="331">
        <f t="shared" si="45"/>
        <v>1.5</v>
      </c>
      <c r="AF181" s="211"/>
    </row>
    <row r="182" spans="1:32" s="200" customFormat="1" ht="15.75" hidden="1" customHeight="1" x14ac:dyDescent="0.25">
      <c r="A182" s="198">
        <v>179</v>
      </c>
      <c r="B182" s="207" t="s">
        <v>607</v>
      </c>
      <c r="C182" s="321" t="s">
        <v>1625</v>
      </c>
      <c r="D182" s="207" t="s">
        <v>8</v>
      </c>
      <c r="E182" s="321" t="s">
        <v>1650</v>
      </c>
      <c r="F182" s="321" t="s">
        <v>1631</v>
      </c>
      <c r="G182" s="207" t="s">
        <v>1314</v>
      </c>
      <c r="H182" s="208">
        <v>1</v>
      </c>
      <c r="I182" s="207" t="s">
        <v>18</v>
      </c>
      <c r="J182" s="187">
        <v>0</v>
      </c>
      <c r="K182" s="187">
        <v>0</v>
      </c>
      <c r="L182" s="209" t="s">
        <v>26</v>
      </c>
      <c r="M182" s="187">
        <v>0</v>
      </c>
      <c r="N182" s="187">
        <v>0</v>
      </c>
      <c r="O182" s="186" t="s">
        <v>26</v>
      </c>
      <c r="P182" s="187">
        <v>0</v>
      </c>
      <c r="Q182" s="187">
        <v>0</v>
      </c>
      <c r="R182" s="186" t="s">
        <v>26</v>
      </c>
      <c r="S182" s="187">
        <v>0</v>
      </c>
      <c r="T182" s="187">
        <v>0</v>
      </c>
      <c r="U182" s="186" t="s">
        <v>26</v>
      </c>
      <c r="V182" s="223" t="s">
        <v>26</v>
      </c>
      <c r="W182" s="56"/>
      <c r="X182" s="224"/>
      <c r="Y182" s="56"/>
      <c r="Z182" s="56"/>
      <c r="AA182" s="131"/>
      <c r="AB182" s="183">
        <f t="shared" si="48"/>
        <v>0</v>
      </c>
      <c r="AC182" s="183">
        <f t="shared" si="51"/>
        <v>0</v>
      </c>
      <c r="AD182" s="190" t="e">
        <f t="shared" si="44"/>
        <v>#DIV/0!</v>
      </c>
      <c r="AE182" s="190" t="e">
        <f t="shared" si="45"/>
        <v>#DIV/0!</v>
      </c>
      <c r="AF182" s="203"/>
    </row>
    <row r="183" spans="1:32" s="200" customFormat="1" ht="15.75" hidden="1" customHeight="1" x14ac:dyDescent="0.25">
      <c r="A183" s="198">
        <v>180</v>
      </c>
      <c r="B183" s="207" t="s">
        <v>607</v>
      </c>
      <c r="C183" s="321" t="s">
        <v>1651</v>
      </c>
      <c r="D183" s="207" t="s">
        <v>1311</v>
      </c>
      <c r="E183" s="321" t="s">
        <v>1652</v>
      </c>
      <c r="F183" s="321" t="s">
        <v>1653</v>
      </c>
      <c r="G183" s="207" t="s">
        <v>1281</v>
      </c>
      <c r="H183" s="208">
        <v>1</v>
      </c>
      <c r="I183" s="207" t="s">
        <v>18</v>
      </c>
      <c r="J183" s="187">
        <v>0</v>
      </c>
      <c r="K183" s="187">
        <v>0</v>
      </c>
      <c r="L183" s="209" t="s">
        <v>26</v>
      </c>
      <c r="M183" s="187">
        <v>0</v>
      </c>
      <c r="N183" s="187">
        <v>0</v>
      </c>
      <c r="O183" s="186" t="s">
        <v>26</v>
      </c>
      <c r="P183" s="187">
        <v>0</v>
      </c>
      <c r="Q183" s="187">
        <v>0</v>
      </c>
      <c r="R183" s="186" t="s">
        <v>26</v>
      </c>
      <c r="S183" s="187">
        <v>0</v>
      </c>
      <c r="T183" s="187">
        <v>0</v>
      </c>
      <c r="U183" s="186" t="s">
        <v>26</v>
      </c>
      <c r="V183" s="223" t="s">
        <v>26</v>
      </c>
      <c r="W183" s="56"/>
      <c r="X183" s="224"/>
      <c r="Y183" s="56"/>
      <c r="Z183" s="56"/>
      <c r="AA183" s="131"/>
      <c r="AB183" s="183">
        <f t="shared" si="48"/>
        <v>0</v>
      </c>
      <c r="AC183" s="183">
        <f t="shared" si="51"/>
        <v>0</v>
      </c>
      <c r="AD183" s="190" t="e">
        <f t="shared" si="44"/>
        <v>#DIV/0!</v>
      </c>
      <c r="AE183" s="190" t="e">
        <f t="shared" si="45"/>
        <v>#DIV/0!</v>
      </c>
      <c r="AF183" s="203"/>
    </row>
    <row r="184" spans="1:32" s="200" customFormat="1" ht="15.75" hidden="1" customHeight="1" x14ac:dyDescent="0.25">
      <c r="A184" s="198">
        <v>181</v>
      </c>
      <c r="B184" s="207" t="s">
        <v>607</v>
      </c>
      <c r="C184" s="321" t="s">
        <v>1651</v>
      </c>
      <c r="D184" s="207" t="s">
        <v>1282</v>
      </c>
      <c r="E184" s="321" t="s">
        <v>1654</v>
      </c>
      <c r="F184" s="321" t="s">
        <v>1655</v>
      </c>
      <c r="G184" s="207" t="s">
        <v>1285</v>
      </c>
      <c r="H184" s="208">
        <v>1</v>
      </c>
      <c r="I184" s="207" t="s">
        <v>18</v>
      </c>
      <c r="J184" s="183">
        <v>2</v>
      </c>
      <c r="K184" s="183">
        <v>2</v>
      </c>
      <c r="L184" s="215"/>
      <c r="M184" s="183">
        <v>13</v>
      </c>
      <c r="N184" s="183">
        <v>13</v>
      </c>
      <c r="O184" s="212" t="s">
        <v>2565</v>
      </c>
      <c r="P184" s="183">
        <v>500</v>
      </c>
      <c r="Q184" s="183">
        <v>500</v>
      </c>
      <c r="R184" s="213"/>
      <c r="S184" s="47">
        <v>188</v>
      </c>
      <c r="T184" s="47">
        <v>188</v>
      </c>
      <c r="U184" s="178" t="s">
        <v>3184</v>
      </c>
      <c r="V184" s="56">
        <v>194</v>
      </c>
      <c r="W184" s="56">
        <v>194</v>
      </c>
      <c r="X184" s="224" t="s">
        <v>3541</v>
      </c>
      <c r="Y184" s="56"/>
      <c r="Z184" s="56"/>
      <c r="AA184" s="131"/>
      <c r="AB184" s="183">
        <f t="shared" ref="AB184:AB189" si="54">J184+M184+P184+S184+V184</f>
        <v>897</v>
      </c>
      <c r="AC184" s="183">
        <f t="shared" ref="AC184:AC189" si="55">K184+N184+Q184+T184+W184</f>
        <v>897</v>
      </c>
      <c r="AD184" s="190">
        <f t="shared" si="44"/>
        <v>1</v>
      </c>
      <c r="AE184" s="190">
        <f t="shared" si="45"/>
        <v>1</v>
      </c>
      <c r="AF184" s="203"/>
    </row>
    <row r="185" spans="1:32" s="200" customFormat="1" ht="15.75" hidden="1" customHeight="1" x14ac:dyDescent="0.25">
      <c r="A185" s="198">
        <v>182</v>
      </c>
      <c r="B185" s="207" t="s">
        <v>607</v>
      </c>
      <c r="C185" s="321" t="s">
        <v>1651</v>
      </c>
      <c r="D185" s="207" t="s">
        <v>1287</v>
      </c>
      <c r="E185" s="321" t="s">
        <v>1656</v>
      </c>
      <c r="F185" s="321" t="s">
        <v>1657</v>
      </c>
      <c r="G185" s="207" t="s">
        <v>1285</v>
      </c>
      <c r="H185" s="208">
        <v>1</v>
      </c>
      <c r="I185" s="207" t="s">
        <v>18</v>
      </c>
      <c r="J185" s="214">
        <v>90</v>
      </c>
      <c r="K185" s="214">
        <v>25</v>
      </c>
      <c r="L185" s="215"/>
      <c r="M185" s="183">
        <v>61</v>
      </c>
      <c r="N185" s="183">
        <v>48</v>
      </c>
      <c r="O185" s="212" t="s">
        <v>2566</v>
      </c>
      <c r="P185" s="183">
        <v>256</v>
      </c>
      <c r="Q185" s="183">
        <v>270</v>
      </c>
      <c r="R185" s="213" t="s">
        <v>2941</v>
      </c>
      <c r="S185" s="47">
        <v>110</v>
      </c>
      <c r="T185" s="47">
        <v>112</v>
      </c>
      <c r="U185" s="194" t="s">
        <v>3185</v>
      </c>
      <c r="V185" s="56">
        <v>199</v>
      </c>
      <c r="W185" s="56">
        <v>186</v>
      </c>
      <c r="X185" s="241" t="s">
        <v>3542</v>
      </c>
      <c r="Y185" s="56"/>
      <c r="Z185" s="56"/>
      <c r="AA185" s="131"/>
      <c r="AB185" s="183">
        <f t="shared" si="54"/>
        <v>716</v>
      </c>
      <c r="AC185" s="183">
        <f t="shared" si="55"/>
        <v>641</v>
      </c>
      <c r="AD185" s="190">
        <f t="shared" si="44"/>
        <v>1.1170046801872076</v>
      </c>
      <c r="AE185" s="190">
        <f t="shared" si="45"/>
        <v>1.1170046801872076</v>
      </c>
      <c r="AF185" s="203"/>
    </row>
    <row r="186" spans="1:32" s="200" customFormat="1" ht="15.75" hidden="1" customHeight="1" x14ac:dyDescent="0.25">
      <c r="A186" s="198">
        <v>183</v>
      </c>
      <c r="B186" s="207" t="s">
        <v>607</v>
      </c>
      <c r="C186" s="321" t="s">
        <v>1651</v>
      </c>
      <c r="D186" s="207" t="s">
        <v>8</v>
      </c>
      <c r="E186" s="321" t="s">
        <v>1658</v>
      </c>
      <c r="F186" s="321" t="s">
        <v>1536</v>
      </c>
      <c r="G186" s="207" t="s">
        <v>1314</v>
      </c>
      <c r="H186" s="208">
        <v>1</v>
      </c>
      <c r="I186" s="207" t="s">
        <v>18</v>
      </c>
      <c r="J186" s="187">
        <v>0</v>
      </c>
      <c r="K186" s="187">
        <v>0</v>
      </c>
      <c r="L186" s="209" t="s">
        <v>26</v>
      </c>
      <c r="M186" s="187">
        <v>2</v>
      </c>
      <c r="N186" s="187">
        <v>2</v>
      </c>
      <c r="O186" s="242" t="s">
        <v>2622</v>
      </c>
      <c r="P186" s="187">
        <v>5</v>
      </c>
      <c r="Q186" s="187">
        <v>5</v>
      </c>
      <c r="R186" s="213" t="s">
        <v>2942</v>
      </c>
      <c r="S186" s="47">
        <v>4</v>
      </c>
      <c r="T186" s="47">
        <v>4</v>
      </c>
      <c r="U186" s="194" t="s">
        <v>3186</v>
      </c>
      <c r="V186" s="56">
        <v>1</v>
      </c>
      <c r="W186" s="56">
        <v>1</v>
      </c>
      <c r="X186" s="241" t="s">
        <v>3543</v>
      </c>
      <c r="Y186" s="56"/>
      <c r="Z186" s="56"/>
      <c r="AA186" s="131"/>
      <c r="AB186" s="183">
        <f t="shared" si="54"/>
        <v>12</v>
      </c>
      <c r="AC186" s="183">
        <f t="shared" si="55"/>
        <v>12</v>
      </c>
      <c r="AD186" s="190">
        <f t="shared" si="44"/>
        <v>1</v>
      </c>
      <c r="AE186" s="190">
        <f t="shared" si="45"/>
        <v>1</v>
      </c>
      <c r="AF186" s="203"/>
    </row>
    <row r="187" spans="1:32" s="200" customFormat="1" ht="15.75" hidden="1" customHeight="1" x14ac:dyDescent="0.25">
      <c r="A187" s="198">
        <v>184</v>
      </c>
      <c r="B187" s="207" t="s">
        <v>607</v>
      </c>
      <c r="C187" s="321" t="s">
        <v>1651</v>
      </c>
      <c r="D187" s="207" t="s">
        <v>8</v>
      </c>
      <c r="E187" s="321" t="s">
        <v>1659</v>
      </c>
      <c r="F187" s="321" t="s">
        <v>1660</v>
      </c>
      <c r="G187" s="207" t="s">
        <v>1281</v>
      </c>
      <c r="H187" s="208">
        <v>1</v>
      </c>
      <c r="I187" s="207" t="s">
        <v>18</v>
      </c>
      <c r="J187" s="187">
        <v>0</v>
      </c>
      <c r="K187" s="187">
        <v>0</v>
      </c>
      <c r="L187" s="209" t="s">
        <v>26</v>
      </c>
      <c r="M187" s="187">
        <v>1</v>
      </c>
      <c r="N187" s="187">
        <v>1</v>
      </c>
      <c r="O187" s="242" t="s">
        <v>2622</v>
      </c>
      <c r="P187" s="187">
        <v>0</v>
      </c>
      <c r="Q187" s="187">
        <v>0</v>
      </c>
      <c r="R187" s="186" t="s">
        <v>26</v>
      </c>
      <c r="S187" s="187">
        <v>0</v>
      </c>
      <c r="T187" s="187">
        <v>0</v>
      </c>
      <c r="U187" s="186" t="s">
        <v>26</v>
      </c>
      <c r="V187" s="56">
        <v>2</v>
      </c>
      <c r="W187" s="56">
        <v>2</v>
      </c>
      <c r="X187" s="241" t="s">
        <v>3544</v>
      </c>
      <c r="Y187" s="56"/>
      <c r="Z187" s="56"/>
      <c r="AA187" s="131"/>
      <c r="AB187" s="183">
        <f t="shared" si="54"/>
        <v>3</v>
      </c>
      <c r="AC187" s="183">
        <f t="shared" si="55"/>
        <v>3</v>
      </c>
      <c r="AD187" s="190">
        <f t="shared" si="44"/>
        <v>1</v>
      </c>
      <c r="AE187" s="190">
        <f t="shared" si="45"/>
        <v>1</v>
      </c>
      <c r="AF187" s="203"/>
    </row>
    <row r="188" spans="1:32" s="200" customFormat="1" ht="15.75" hidden="1" customHeight="1" x14ac:dyDescent="0.25">
      <c r="A188" s="198">
        <v>185</v>
      </c>
      <c r="B188" s="207" t="s">
        <v>607</v>
      </c>
      <c r="C188" s="321" t="s">
        <v>1651</v>
      </c>
      <c r="D188" s="207" t="s">
        <v>1287</v>
      </c>
      <c r="E188" s="321" t="s">
        <v>1661</v>
      </c>
      <c r="F188" s="321" t="s">
        <v>1662</v>
      </c>
      <c r="G188" s="207" t="s">
        <v>1281</v>
      </c>
      <c r="H188" s="208">
        <v>1</v>
      </c>
      <c r="I188" s="207" t="s">
        <v>18</v>
      </c>
      <c r="J188" s="187">
        <v>0</v>
      </c>
      <c r="K188" s="187">
        <v>0</v>
      </c>
      <c r="L188" s="209" t="s">
        <v>26</v>
      </c>
      <c r="M188" s="187">
        <v>4</v>
      </c>
      <c r="N188" s="187">
        <v>4</v>
      </c>
      <c r="O188" s="242" t="s">
        <v>2622</v>
      </c>
      <c r="P188" s="187">
        <v>6</v>
      </c>
      <c r="Q188" s="187">
        <v>6</v>
      </c>
      <c r="R188" s="213" t="s">
        <v>2943</v>
      </c>
      <c r="S188" s="243">
        <v>3</v>
      </c>
      <c r="T188" s="243">
        <v>3</v>
      </c>
      <c r="U188" s="194" t="s">
        <v>3187</v>
      </c>
      <c r="V188" s="56">
        <v>5</v>
      </c>
      <c r="W188" s="56">
        <v>5</v>
      </c>
      <c r="X188" s="244" t="s">
        <v>3545</v>
      </c>
      <c r="Y188" s="56"/>
      <c r="Z188" s="56"/>
      <c r="AA188" s="131"/>
      <c r="AB188" s="183">
        <f t="shared" si="54"/>
        <v>18</v>
      </c>
      <c r="AC188" s="183">
        <f t="shared" si="55"/>
        <v>18</v>
      </c>
      <c r="AD188" s="190">
        <f t="shared" si="44"/>
        <v>1</v>
      </c>
      <c r="AE188" s="190">
        <f t="shared" si="45"/>
        <v>1</v>
      </c>
      <c r="AF188" s="203"/>
    </row>
    <row r="189" spans="1:32" s="200" customFormat="1" ht="15.75" hidden="1" customHeight="1" x14ac:dyDescent="0.25">
      <c r="A189" s="198">
        <v>186</v>
      </c>
      <c r="B189" s="207" t="s">
        <v>607</v>
      </c>
      <c r="C189" s="321" t="s">
        <v>1651</v>
      </c>
      <c r="D189" s="207" t="s">
        <v>8</v>
      </c>
      <c r="E189" s="321" t="s">
        <v>1663</v>
      </c>
      <c r="F189" s="321" t="s">
        <v>1664</v>
      </c>
      <c r="G189" s="207" t="s">
        <v>1285</v>
      </c>
      <c r="H189" s="208">
        <v>1</v>
      </c>
      <c r="I189" s="207" t="s">
        <v>18</v>
      </c>
      <c r="J189" s="183">
        <v>0</v>
      </c>
      <c r="K189" s="183">
        <v>0</v>
      </c>
      <c r="L189" s="191"/>
      <c r="M189" s="183">
        <v>13</v>
      </c>
      <c r="N189" s="183">
        <v>13</v>
      </c>
      <c r="O189" s="212" t="s">
        <v>2567</v>
      </c>
      <c r="P189" s="183">
        <v>20</v>
      </c>
      <c r="Q189" s="183">
        <v>20</v>
      </c>
      <c r="R189" s="213" t="s">
        <v>2944</v>
      </c>
      <c r="S189" s="47">
        <v>18</v>
      </c>
      <c r="T189" s="47">
        <v>18</v>
      </c>
      <c r="U189" s="194" t="s">
        <v>3188</v>
      </c>
      <c r="V189" s="56">
        <v>14</v>
      </c>
      <c r="W189" s="56">
        <v>14</v>
      </c>
      <c r="X189" s="241" t="s">
        <v>3546</v>
      </c>
      <c r="Y189" s="56"/>
      <c r="Z189" s="56"/>
      <c r="AA189" s="131"/>
      <c r="AB189" s="183">
        <f t="shared" si="54"/>
        <v>65</v>
      </c>
      <c r="AC189" s="183">
        <f t="shared" si="55"/>
        <v>65</v>
      </c>
      <c r="AD189" s="190">
        <f t="shared" si="44"/>
        <v>1</v>
      </c>
      <c r="AE189" s="190">
        <f t="shared" si="45"/>
        <v>1</v>
      </c>
      <c r="AF189" s="203"/>
    </row>
    <row r="190" spans="1:32" s="200" customFormat="1" ht="15.75" hidden="1" customHeight="1" x14ac:dyDescent="0.25">
      <c r="A190" s="198">
        <v>187</v>
      </c>
      <c r="B190" s="207" t="s">
        <v>607</v>
      </c>
      <c r="C190" s="321" t="s">
        <v>1651</v>
      </c>
      <c r="D190" s="207" t="s">
        <v>8</v>
      </c>
      <c r="E190" s="321" t="s">
        <v>1665</v>
      </c>
      <c r="F190" s="321" t="s">
        <v>1666</v>
      </c>
      <c r="G190" s="207" t="s">
        <v>1314</v>
      </c>
      <c r="H190" s="208">
        <v>1</v>
      </c>
      <c r="I190" s="207" t="s">
        <v>18</v>
      </c>
      <c r="J190" s="187">
        <v>0</v>
      </c>
      <c r="K190" s="187">
        <v>0</v>
      </c>
      <c r="L190" s="209" t="s">
        <v>26</v>
      </c>
      <c r="M190" s="187">
        <v>0</v>
      </c>
      <c r="N190" s="187">
        <v>0</v>
      </c>
      <c r="O190" s="186" t="s">
        <v>26</v>
      </c>
      <c r="P190" s="187">
        <v>0</v>
      </c>
      <c r="Q190" s="187">
        <v>0</v>
      </c>
      <c r="R190" s="186" t="s">
        <v>26</v>
      </c>
      <c r="S190" s="187">
        <v>0</v>
      </c>
      <c r="T190" s="187">
        <v>0</v>
      </c>
      <c r="U190" s="186" t="s">
        <v>26</v>
      </c>
      <c r="V190" s="223" t="s">
        <v>26</v>
      </c>
      <c r="W190" s="56"/>
      <c r="X190" s="210"/>
      <c r="Y190" s="56"/>
      <c r="Z190" s="56"/>
      <c r="AA190" s="131"/>
      <c r="AB190" s="183">
        <f t="shared" si="48"/>
        <v>0</v>
      </c>
      <c r="AC190" s="183">
        <f t="shared" si="51"/>
        <v>0</v>
      </c>
      <c r="AD190" s="190" t="e">
        <f t="shared" si="44"/>
        <v>#DIV/0!</v>
      </c>
      <c r="AE190" s="190" t="e">
        <f t="shared" si="45"/>
        <v>#DIV/0!</v>
      </c>
      <c r="AF190" s="203"/>
    </row>
    <row r="191" spans="1:32" s="200" customFormat="1" ht="15.75" hidden="1" customHeight="1" x14ac:dyDescent="0.25">
      <c r="A191" s="198">
        <v>188</v>
      </c>
      <c r="B191" s="207" t="s">
        <v>607</v>
      </c>
      <c r="C191" s="321" t="s">
        <v>1651</v>
      </c>
      <c r="D191" s="207" t="s">
        <v>1287</v>
      </c>
      <c r="E191" s="321" t="s">
        <v>1667</v>
      </c>
      <c r="F191" s="321" t="s">
        <v>1668</v>
      </c>
      <c r="G191" s="207" t="s">
        <v>1285</v>
      </c>
      <c r="H191" s="208">
        <v>1</v>
      </c>
      <c r="I191" s="207" t="s">
        <v>18</v>
      </c>
      <c r="J191" s="183">
        <v>95</v>
      </c>
      <c r="K191" s="183">
        <v>95</v>
      </c>
      <c r="L191" s="215"/>
      <c r="M191" s="183"/>
      <c r="N191" s="183"/>
      <c r="O191" s="212" t="s">
        <v>2568</v>
      </c>
      <c r="P191" s="183">
        <v>243</v>
      </c>
      <c r="Q191" s="183">
        <v>243</v>
      </c>
      <c r="R191" s="213" t="s">
        <v>2945</v>
      </c>
      <c r="S191" s="47">
        <v>116</v>
      </c>
      <c r="T191" s="47">
        <v>116</v>
      </c>
      <c r="U191" s="178" t="s">
        <v>3189</v>
      </c>
      <c r="V191" s="56">
        <v>194</v>
      </c>
      <c r="W191" s="56">
        <v>194</v>
      </c>
      <c r="X191" s="241" t="s">
        <v>3547</v>
      </c>
      <c r="Y191" s="56"/>
      <c r="Z191" s="56"/>
      <c r="AA191" s="131"/>
      <c r="AB191" s="183">
        <f t="shared" ref="AB191:AB196" si="56">J191+M191+P191+S191+V191</f>
        <v>648</v>
      </c>
      <c r="AC191" s="183">
        <f t="shared" ref="AC191:AC196" si="57">K191+N191+Q191+T191+W191</f>
        <v>648</v>
      </c>
      <c r="AD191" s="190">
        <f t="shared" si="44"/>
        <v>1</v>
      </c>
      <c r="AE191" s="190">
        <f t="shared" si="45"/>
        <v>1</v>
      </c>
      <c r="AF191" s="203"/>
    </row>
    <row r="192" spans="1:32" s="200" customFormat="1" ht="15.75" hidden="1" customHeight="1" x14ac:dyDescent="0.25">
      <c r="A192" s="198">
        <v>189</v>
      </c>
      <c r="B192" s="207" t="s">
        <v>607</v>
      </c>
      <c r="C192" s="321" t="s">
        <v>1651</v>
      </c>
      <c r="D192" s="207" t="s">
        <v>8</v>
      </c>
      <c r="E192" s="321" t="s">
        <v>1669</v>
      </c>
      <c r="F192" s="321" t="s">
        <v>1536</v>
      </c>
      <c r="G192" s="207" t="s">
        <v>1295</v>
      </c>
      <c r="H192" s="208">
        <v>1</v>
      </c>
      <c r="I192" s="207" t="s">
        <v>18</v>
      </c>
      <c r="J192" s="187">
        <v>0</v>
      </c>
      <c r="K192" s="187">
        <v>0</v>
      </c>
      <c r="L192" s="209" t="s">
        <v>26</v>
      </c>
      <c r="M192" s="187">
        <v>4</v>
      </c>
      <c r="N192" s="187">
        <v>4</v>
      </c>
      <c r="O192" s="212" t="s">
        <v>2569</v>
      </c>
      <c r="P192" s="187">
        <v>5</v>
      </c>
      <c r="Q192" s="187">
        <v>5</v>
      </c>
      <c r="R192" s="213" t="s">
        <v>2946</v>
      </c>
      <c r="S192" s="47">
        <v>4</v>
      </c>
      <c r="T192" s="47">
        <v>4</v>
      </c>
      <c r="U192" s="194" t="s">
        <v>3190</v>
      </c>
      <c r="V192" s="56">
        <v>2</v>
      </c>
      <c r="W192" s="56">
        <v>2</v>
      </c>
      <c r="X192" s="241" t="s">
        <v>3548</v>
      </c>
      <c r="Y192" s="56"/>
      <c r="Z192" s="56"/>
      <c r="AA192" s="131"/>
      <c r="AB192" s="183">
        <f t="shared" si="56"/>
        <v>15</v>
      </c>
      <c r="AC192" s="183">
        <f t="shared" si="57"/>
        <v>15</v>
      </c>
      <c r="AD192" s="190">
        <f t="shared" si="44"/>
        <v>1</v>
      </c>
      <c r="AE192" s="190">
        <f t="shared" si="45"/>
        <v>1</v>
      </c>
      <c r="AF192" s="203"/>
    </row>
    <row r="193" spans="1:32" s="200" customFormat="1" ht="15.75" hidden="1" customHeight="1" x14ac:dyDescent="0.25">
      <c r="A193" s="198">
        <v>190</v>
      </c>
      <c r="B193" s="207" t="s">
        <v>607</v>
      </c>
      <c r="C193" s="321" t="s">
        <v>1651</v>
      </c>
      <c r="D193" s="207" t="s">
        <v>8</v>
      </c>
      <c r="E193" s="321" t="s">
        <v>1670</v>
      </c>
      <c r="F193" s="321" t="s">
        <v>1671</v>
      </c>
      <c r="G193" s="207" t="s">
        <v>1285</v>
      </c>
      <c r="H193" s="208">
        <v>1</v>
      </c>
      <c r="I193" s="207" t="s">
        <v>18</v>
      </c>
      <c r="J193" s="183">
        <v>0</v>
      </c>
      <c r="K193" s="183">
        <v>0</v>
      </c>
      <c r="L193" s="191"/>
      <c r="M193" s="183">
        <v>2</v>
      </c>
      <c r="N193" s="183">
        <v>2</v>
      </c>
      <c r="O193" s="212" t="s">
        <v>2570</v>
      </c>
      <c r="P193" s="183">
        <v>5</v>
      </c>
      <c r="Q193" s="183">
        <v>5</v>
      </c>
      <c r="R193" s="213" t="s">
        <v>2947</v>
      </c>
      <c r="S193" s="47">
        <v>2</v>
      </c>
      <c r="T193" s="47">
        <v>2</v>
      </c>
      <c r="U193" s="194" t="s">
        <v>3191</v>
      </c>
      <c r="V193" s="56">
        <v>3</v>
      </c>
      <c r="W193" s="56">
        <v>3</v>
      </c>
      <c r="X193" s="241" t="s">
        <v>3549</v>
      </c>
      <c r="Y193" s="56"/>
      <c r="Z193" s="56"/>
      <c r="AA193" s="131"/>
      <c r="AB193" s="183">
        <f t="shared" si="56"/>
        <v>12</v>
      </c>
      <c r="AC193" s="183">
        <f t="shared" si="57"/>
        <v>12</v>
      </c>
      <c r="AD193" s="190">
        <f t="shared" si="44"/>
        <v>1</v>
      </c>
      <c r="AE193" s="190">
        <f t="shared" si="45"/>
        <v>1</v>
      </c>
      <c r="AF193" s="203"/>
    </row>
    <row r="194" spans="1:32" s="200" customFormat="1" ht="15.75" hidden="1" customHeight="1" x14ac:dyDescent="0.25">
      <c r="A194" s="198">
        <v>191</v>
      </c>
      <c r="B194" s="207" t="s">
        <v>607</v>
      </c>
      <c r="C194" s="321" t="s">
        <v>1651</v>
      </c>
      <c r="D194" s="207" t="s">
        <v>1287</v>
      </c>
      <c r="E194" s="321" t="s">
        <v>1672</v>
      </c>
      <c r="F194" s="321" t="s">
        <v>1673</v>
      </c>
      <c r="G194" s="183" t="s">
        <v>1285</v>
      </c>
      <c r="H194" s="208">
        <v>1</v>
      </c>
      <c r="I194" s="207" t="s">
        <v>18</v>
      </c>
      <c r="J194" s="183">
        <v>3</v>
      </c>
      <c r="K194" s="183">
        <v>3</v>
      </c>
      <c r="L194" s="215"/>
      <c r="M194" s="183">
        <v>0</v>
      </c>
      <c r="N194" s="183">
        <v>0</v>
      </c>
      <c r="O194" s="212"/>
      <c r="P194" s="183">
        <v>1</v>
      </c>
      <c r="Q194" s="183">
        <v>1</v>
      </c>
      <c r="R194" s="213" t="s">
        <v>2948</v>
      </c>
      <c r="S194" s="47">
        <v>0</v>
      </c>
      <c r="T194" s="47">
        <v>0</v>
      </c>
      <c r="U194" s="167"/>
      <c r="V194" s="56">
        <v>1</v>
      </c>
      <c r="W194" s="56">
        <v>1</v>
      </c>
      <c r="X194" s="241" t="s">
        <v>2948</v>
      </c>
      <c r="Y194" s="56"/>
      <c r="Z194" s="56"/>
      <c r="AA194" s="131"/>
      <c r="AB194" s="183">
        <f t="shared" si="56"/>
        <v>5</v>
      </c>
      <c r="AC194" s="183">
        <f t="shared" si="57"/>
        <v>5</v>
      </c>
      <c r="AD194" s="190">
        <f t="shared" si="44"/>
        <v>1</v>
      </c>
      <c r="AE194" s="190">
        <f t="shared" si="45"/>
        <v>1</v>
      </c>
      <c r="AF194" s="203"/>
    </row>
    <row r="195" spans="1:32" s="200" customFormat="1" ht="15.75" hidden="1" customHeight="1" x14ac:dyDescent="0.25">
      <c r="A195" s="198">
        <v>192</v>
      </c>
      <c r="B195" s="207" t="s">
        <v>607</v>
      </c>
      <c r="C195" s="321" t="s">
        <v>1651</v>
      </c>
      <c r="D195" s="207" t="s">
        <v>8</v>
      </c>
      <c r="E195" s="321" t="s">
        <v>1674</v>
      </c>
      <c r="F195" s="321" t="s">
        <v>1675</v>
      </c>
      <c r="G195" s="207" t="s">
        <v>1285</v>
      </c>
      <c r="H195" s="208">
        <v>1</v>
      </c>
      <c r="I195" s="207" t="s">
        <v>18</v>
      </c>
      <c r="J195" s="183">
        <v>618</v>
      </c>
      <c r="K195" s="183">
        <v>618</v>
      </c>
      <c r="L195" s="215"/>
      <c r="M195" s="183">
        <v>620</v>
      </c>
      <c r="N195" s="183">
        <v>620</v>
      </c>
      <c r="O195" s="212" t="s">
        <v>2571</v>
      </c>
      <c r="P195" s="183">
        <v>863</v>
      </c>
      <c r="Q195" s="183">
        <v>863</v>
      </c>
      <c r="R195" s="213" t="s">
        <v>2949</v>
      </c>
      <c r="S195" s="47">
        <v>567</v>
      </c>
      <c r="T195" s="47">
        <v>567</v>
      </c>
      <c r="U195" s="194" t="s">
        <v>2949</v>
      </c>
      <c r="V195" s="56">
        <v>1916</v>
      </c>
      <c r="W195" s="56">
        <v>1916</v>
      </c>
      <c r="X195" s="241" t="s">
        <v>3550</v>
      </c>
      <c r="Y195" s="56"/>
      <c r="Z195" s="56"/>
      <c r="AA195" s="131"/>
      <c r="AB195" s="183">
        <f t="shared" si="56"/>
        <v>4584</v>
      </c>
      <c r="AC195" s="183">
        <f t="shared" si="57"/>
        <v>4584</v>
      </c>
      <c r="AD195" s="190">
        <f t="shared" si="44"/>
        <v>1</v>
      </c>
      <c r="AE195" s="190">
        <f t="shared" si="45"/>
        <v>1</v>
      </c>
      <c r="AF195" s="203"/>
    </row>
    <row r="196" spans="1:32" s="200" customFormat="1" ht="15.75" hidden="1" customHeight="1" x14ac:dyDescent="0.25">
      <c r="A196" s="198">
        <v>193</v>
      </c>
      <c r="B196" s="207" t="s">
        <v>607</v>
      </c>
      <c r="C196" s="321" t="s">
        <v>1651</v>
      </c>
      <c r="D196" s="207" t="s">
        <v>8</v>
      </c>
      <c r="E196" s="321" t="s">
        <v>1676</v>
      </c>
      <c r="F196" s="321" t="s">
        <v>1677</v>
      </c>
      <c r="G196" s="207" t="s">
        <v>1285</v>
      </c>
      <c r="H196" s="208">
        <v>1</v>
      </c>
      <c r="I196" s="207" t="s">
        <v>18</v>
      </c>
      <c r="J196" s="183">
        <v>5</v>
      </c>
      <c r="K196" s="183">
        <v>5</v>
      </c>
      <c r="L196" s="215"/>
      <c r="M196" s="183">
        <v>0</v>
      </c>
      <c r="N196" s="183">
        <v>0</v>
      </c>
      <c r="O196" s="212"/>
      <c r="P196" s="183">
        <v>0</v>
      </c>
      <c r="Q196" s="183">
        <v>0</v>
      </c>
      <c r="R196" s="213"/>
      <c r="S196" s="47">
        <v>0</v>
      </c>
      <c r="T196" s="47">
        <v>0</v>
      </c>
      <c r="U196" s="167"/>
      <c r="V196" s="56">
        <v>1</v>
      </c>
      <c r="W196" s="56">
        <v>1</v>
      </c>
      <c r="X196" s="241" t="s">
        <v>3551</v>
      </c>
      <c r="Y196" s="56"/>
      <c r="Z196" s="56"/>
      <c r="AA196" s="131"/>
      <c r="AB196" s="183">
        <f t="shared" si="56"/>
        <v>6</v>
      </c>
      <c r="AC196" s="183">
        <f t="shared" si="57"/>
        <v>6</v>
      </c>
      <c r="AD196" s="190">
        <f t="shared" si="44"/>
        <v>1</v>
      </c>
      <c r="AE196" s="190">
        <f t="shared" si="45"/>
        <v>1</v>
      </c>
      <c r="AF196" s="203"/>
    </row>
    <row r="197" spans="1:32" s="200" customFormat="1" ht="15.75" hidden="1" customHeight="1" x14ac:dyDescent="0.25">
      <c r="A197" s="198">
        <v>194</v>
      </c>
      <c r="B197" s="207" t="s">
        <v>607</v>
      </c>
      <c r="C197" s="321" t="s">
        <v>1678</v>
      </c>
      <c r="D197" s="207" t="s">
        <v>1311</v>
      </c>
      <c r="E197" s="321" t="s">
        <v>1679</v>
      </c>
      <c r="F197" s="321" t="s">
        <v>1680</v>
      </c>
      <c r="G197" s="207" t="s">
        <v>1314</v>
      </c>
      <c r="H197" s="208">
        <v>1</v>
      </c>
      <c r="I197" s="207" t="s">
        <v>18</v>
      </c>
      <c r="J197" s="187">
        <v>0</v>
      </c>
      <c r="K197" s="187">
        <v>0</v>
      </c>
      <c r="L197" s="209" t="s">
        <v>26</v>
      </c>
      <c r="M197" s="187">
        <v>0</v>
      </c>
      <c r="N197" s="187">
        <v>0</v>
      </c>
      <c r="O197" s="186" t="s">
        <v>26</v>
      </c>
      <c r="P197" s="187">
        <v>0</v>
      </c>
      <c r="Q197" s="187">
        <v>0</v>
      </c>
      <c r="R197" s="186" t="s">
        <v>26</v>
      </c>
      <c r="S197" s="187">
        <v>0</v>
      </c>
      <c r="T197" s="187">
        <v>0</v>
      </c>
      <c r="U197" s="186" t="s">
        <v>26</v>
      </c>
      <c r="V197" s="223" t="s">
        <v>26</v>
      </c>
      <c r="W197" s="56"/>
      <c r="X197" s="241"/>
      <c r="Y197" s="56"/>
      <c r="Z197" s="56"/>
      <c r="AA197" s="131"/>
      <c r="AB197" s="183">
        <f t="shared" si="48"/>
        <v>0</v>
      </c>
      <c r="AC197" s="183">
        <f t="shared" si="51"/>
        <v>0</v>
      </c>
      <c r="AD197" s="190" t="e">
        <f t="shared" si="44"/>
        <v>#DIV/0!</v>
      </c>
      <c r="AE197" s="190" t="e">
        <f t="shared" si="45"/>
        <v>#DIV/0!</v>
      </c>
      <c r="AF197" s="203"/>
    </row>
    <row r="198" spans="1:32" s="200" customFormat="1" ht="15.75" hidden="1" customHeight="1" x14ac:dyDescent="0.25">
      <c r="A198" s="198">
        <v>195</v>
      </c>
      <c r="B198" s="207" t="s">
        <v>607</v>
      </c>
      <c r="C198" s="321" t="s">
        <v>1678</v>
      </c>
      <c r="D198" s="207" t="s">
        <v>1282</v>
      </c>
      <c r="E198" s="321" t="s">
        <v>1681</v>
      </c>
      <c r="F198" s="321" t="s">
        <v>1682</v>
      </c>
      <c r="G198" s="207" t="s">
        <v>1314</v>
      </c>
      <c r="H198" s="208">
        <v>1</v>
      </c>
      <c r="I198" s="207" t="s">
        <v>18</v>
      </c>
      <c r="J198" s="187">
        <v>0</v>
      </c>
      <c r="K198" s="187">
        <v>0</v>
      </c>
      <c r="L198" s="209" t="s">
        <v>26</v>
      </c>
      <c r="M198" s="187">
        <v>0</v>
      </c>
      <c r="N198" s="187">
        <v>0</v>
      </c>
      <c r="O198" s="186" t="s">
        <v>26</v>
      </c>
      <c r="P198" s="187">
        <v>0</v>
      </c>
      <c r="Q198" s="187">
        <v>0</v>
      </c>
      <c r="R198" s="186" t="s">
        <v>26</v>
      </c>
      <c r="S198" s="187">
        <v>0</v>
      </c>
      <c r="T198" s="187">
        <v>0</v>
      </c>
      <c r="U198" s="186" t="s">
        <v>26</v>
      </c>
      <c r="V198" s="223" t="s">
        <v>26</v>
      </c>
      <c r="W198" s="56"/>
      <c r="X198" s="241"/>
      <c r="Y198" s="56"/>
      <c r="Z198" s="56"/>
      <c r="AA198" s="131"/>
      <c r="AB198" s="183">
        <f t="shared" si="48"/>
        <v>0</v>
      </c>
      <c r="AC198" s="183">
        <f t="shared" si="51"/>
        <v>0</v>
      </c>
      <c r="AD198" s="190" t="e">
        <f t="shared" si="44"/>
        <v>#DIV/0!</v>
      </c>
      <c r="AE198" s="190" t="e">
        <f t="shared" si="45"/>
        <v>#DIV/0!</v>
      </c>
      <c r="AF198" s="203"/>
    </row>
    <row r="199" spans="1:32" s="200" customFormat="1" ht="15.75" hidden="1" customHeight="1" x14ac:dyDescent="0.25">
      <c r="A199" s="198">
        <v>196</v>
      </c>
      <c r="B199" s="207" t="s">
        <v>607</v>
      </c>
      <c r="C199" s="321" t="s">
        <v>1678</v>
      </c>
      <c r="D199" s="207" t="s">
        <v>1287</v>
      </c>
      <c r="E199" s="321" t="s">
        <v>1683</v>
      </c>
      <c r="F199" s="321" t="s">
        <v>1684</v>
      </c>
      <c r="G199" s="207" t="s">
        <v>1314</v>
      </c>
      <c r="H199" s="208">
        <v>1</v>
      </c>
      <c r="I199" s="207" t="s">
        <v>18</v>
      </c>
      <c r="J199" s="187">
        <v>0</v>
      </c>
      <c r="K199" s="187">
        <v>0</v>
      </c>
      <c r="L199" s="209" t="s">
        <v>26</v>
      </c>
      <c r="M199" s="187">
        <v>0</v>
      </c>
      <c r="N199" s="187">
        <v>0</v>
      </c>
      <c r="O199" s="186" t="s">
        <v>26</v>
      </c>
      <c r="P199" s="187">
        <v>0</v>
      </c>
      <c r="Q199" s="187">
        <v>0</v>
      </c>
      <c r="R199" s="186" t="s">
        <v>26</v>
      </c>
      <c r="S199" s="187">
        <v>0</v>
      </c>
      <c r="T199" s="187">
        <v>0</v>
      </c>
      <c r="U199" s="186" t="s">
        <v>26</v>
      </c>
      <c r="V199" s="223" t="s">
        <v>26</v>
      </c>
      <c r="W199" s="56"/>
      <c r="X199" s="241"/>
      <c r="Y199" s="56"/>
      <c r="Z199" s="56"/>
      <c r="AA199" s="131"/>
      <c r="AB199" s="183">
        <f t="shared" si="48"/>
        <v>0</v>
      </c>
      <c r="AC199" s="183">
        <f t="shared" si="51"/>
        <v>0</v>
      </c>
      <c r="AD199" s="190" t="e">
        <f t="shared" si="44"/>
        <v>#DIV/0!</v>
      </c>
      <c r="AE199" s="190" t="e">
        <f t="shared" si="45"/>
        <v>#DIV/0!</v>
      </c>
      <c r="AF199" s="203"/>
    </row>
    <row r="200" spans="1:32" s="200" customFormat="1" ht="15.75" hidden="1" customHeight="1" x14ac:dyDescent="0.25">
      <c r="A200" s="198">
        <v>197</v>
      </c>
      <c r="B200" s="207" t="s">
        <v>607</v>
      </c>
      <c r="C200" s="321" t="s">
        <v>1678</v>
      </c>
      <c r="D200" s="207" t="s">
        <v>8</v>
      </c>
      <c r="E200" s="321" t="s">
        <v>1685</v>
      </c>
      <c r="F200" s="321" t="s">
        <v>1686</v>
      </c>
      <c r="G200" s="207" t="s">
        <v>1314</v>
      </c>
      <c r="H200" s="208">
        <v>1</v>
      </c>
      <c r="I200" s="207" t="s">
        <v>18</v>
      </c>
      <c r="J200" s="187">
        <v>0</v>
      </c>
      <c r="K200" s="187">
        <v>0</v>
      </c>
      <c r="L200" s="209" t="s">
        <v>26</v>
      </c>
      <c r="M200" s="187">
        <v>0</v>
      </c>
      <c r="N200" s="187">
        <v>0</v>
      </c>
      <c r="O200" s="186" t="s">
        <v>26</v>
      </c>
      <c r="P200" s="187">
        <v>0</v>
      </c>
      <c r="Q200" s="187">
        <v>0</v>
      </c>
      <c r="R200" s="186" t="s">
        <v>26</v>
      </c>
      <c r="S200" s="187">
        <v>0</v>
      </c>
      <c r="T200" s="187">
        <v>0</v>
      </c>
      <c r="U200" s="186" t="s">
        <v>26</v>
      </c>
      <c r="V200" s="223" t="s">
        <v>26</v>
      </c>
      <c r="W200" s="56"/>
      <c r="X200" s="241"/>
      <c r="Y200" s="56"/>
      <c r="Z200" s="56"/>
      <c r="AA200" s="131"/>
      <c r="AB200" s="183">
        <f t="shared" si="48"/>
        <v>0</v>
      </c>
      <c r="AC200" s="183">
        <f t="shared" si="51"/>
        <v>0</v>
      </c>
      <c r="AD200" s="190" t="e">
        <f t="shared" si="44"/>
        <v>#DIV/0!</v>
      </c>
      <c r="AE200" s="190" t="e">
        <f t="shared" si="45"/>
        <v>#DIV/0!</v>
      </c>
      <c r="AF200" s="203"/>
    </row>
    <row r="201" spans="1:32" s="200" customFormat="1" ht="15.75" hidden="1" customHeight="1" x14ac:dyDescent="0.25">
      <c r="A201" s="198">
        <v>198</v>
      </c>
      <c r="B201" s="207" t="s">
        <v>607</v>
      </c>
      <c r="C201" s="321" t="s">
        <v>1678</v>
      </c>
      <c r="D201" s="207" t="s">
        <v>8</v>
      </c>
      <c r="E201" s="321" t="s">
        <v>1687</v>
      </c>
      <c r="F201" s="321" t="s">
        <v>1688</v>
      </c>
      <c r="G201" s="207" t="s">
        <v>1314</v>
      </c>
      <c r="H201" s="208">
        <v>1</v>
      </c>
      <c r="I201" s="207" t="s">
        <v>18</v>
      </c>
      <c r="J201" s="187">
        <v>0</v>
      </c>
      <c r="K201" s="187">
        <v>0</v>
      </c>
      <c r="L201" s="209" t="s">
        <v>26</v>
      </c>
      <c r="M201" s="187">
        <v>0</v>
      </c>
      <c r="N201" s="187">
        <v>0</v>
      </c>
      <c r="O201" s="186" t="s">
        <v>26</v>
      </c>
      <c r="P201" s="187">
        <v>0</v>
      </c>
      <c r="Q201" s="187">
        <v>0</v>
      </c>
      <c r="R201" s="186" t="s">
        <v>26</v>
      </c>
      <c r="S201" s="187">
        <v>0</v>
      </c>
      <c r="T201" s="187">
        <v>0</v>
      </c>
      <c r="U201" s="186" t="s">
        <v>26</v>
      </c>
      <c r="V201" s="223" t="s">
        <v>26</v>
      </c>
      <c r="W201" s="56"/>
      <c r="X201" s="241"/>
      <c r="Y201" s="56"/>
      <c r="Z201" s="56"/>
      <c r="AA201" s="131"/>
      <c r="AB201" s="183">
        <f t="shared" si="48"/>
        <v>0</v>
      </c>
      <c r="AC201" s="183">
        <f t="shared" si="51"/>
        <v>0</v>
      </c>
      <c r="AD201" s="190" t="e">
        <f t="shared" si="44"/>
        <v>#DIV/0!</v>
      </c>
      <c r="AE201" s="190" t="e">
        <f t="shared" si="45"/>
        <v>#DIV/0!</v>
      </c>
      <c r="AF201" s="203"/>
    </row>
    <row r="202" spans="1:32" s="200" customFormat="1" ht="15.75" hidden="1" customHeight="1" x14ac:dyDescent="0.25">
      <c r="A202" s="198">
        <v>199</v>
      </c>
      <c r="B202" s="207" t="s">
        <v>607</v>
      </c>
      <c r="C202" s="321" t="s">
        <v>1678</v>
      </c>
      <c r="D202" s="207" t="s">
        <v>1287</v>
      </c>
      <c r="E202" s="321" t="s">
        <v>1689</v>
      </c>
      <c r="F202" s="321" t="s">
        <v>1690</v>
      </c>
      <c r="G202" s="207" t="s">
        <v>1314</v>
      </c>
      <c r="H202" s="208">
        <v>1</v>
      </c>
      <c r="I202" s="207" t="s">
        <v>18</v>
      </c>
      <c r="J202" s="187">
        <v>0</v>
      </c>
      <c r="K202" s="187">
        <v>0</v>
      </c>
      <c r="L202" s="209" t="s">
        <v>26</v>
      </c>
      <c r="M202" s="187">
        <v>0</v>
      </c>
      <c r="N202" s="187">
        <v>0</v>
      </c>
      <c r="O202" s="186" t="s">
        <v>26</v>
      </c>
      <c r="P202" s="187">
        <v>0</v>
      </c>
      <c r="Q202" s="187">
        <v>0</v>
      </c>
      <c r="R202" s="186" t="s">
        <v>26</v>
      </c>
      <c r="S202" s="187">
        <v>0</v>
      </c>
      <c r="T202" s="187">
        <v>0</v>
      </c>
      <c r="U202" s="186" t="s">
        <v>26</v>
      </c>
      <c r="V202" s="223" t="s">
        <v>26</v>
      </c>
      <c r="W202" s="56"/>
      <c r="X202" s="241"/>
      <c r="Y202" s="56"/>
      <c r="Z202" s="56"/>
      <c r="AA202" s="131"/>
      <c r="AB202" s="183">
        <f t="shared" si="48"/>
        <v>0</v>
      </c>
      <c r="AC202" s="183">
        <f t="shared" si="51"/>
        <v>0</v>
      </c>
      <c r="AD202" s="190" t="e">
        <f t="shared" si="44"/>
        <v>#DIV/0!</v>
      </c>
      <c r="AE202" s="190" t="e">
        <f t="shared" si="45"/>
        <v>#DIV/0!</v>
      </c>
      <c r="AF202" s="203"/>
    </row>
    <row r="203" spans="1:32" s="200" customFormat="1" ht="15.75" hidden="1" customHeight="1" x14ac:dyDescent="0.25">
      <c r="A203" s="198">
        <v>200</v>
      </c>
      <c r="B203" s="207" t="s">
        <v>607</v>
      </c>
      <c r="C203" s="321" t="s">
        <v>1678</v>
      </c>
      <c r="D203" s="207" t="s">
        <v>8</v>
      </c>
      <c r="E203" s="321" t="s">
        <v>1691</v>
      </c>
      <c r="F203" s="321" t="s">
        <v>1692</v>
      </c>
      <c r="G203" s="207" t="s">
        <v>1314</v>
      </c>
      <c r="H203" s="208">
        <v>1</v>
      </c>
      <c r="I203" s="207" t="s">
        <v>18</v>
      </c>
      <c r="J203" s="187">
        <v>0</v>
      </c>
      <c r="K203" s="187">
        <v>0</v>
      </c>
      <c r="L203" s="209" t="s">
        <v>26</v>
      </c>
      <c r="M203" s="187">
        <v>0</v>
      </c>
      <c r="N203" s="187">
        <v>0</v>
      </c>
      <c r="O203" s="186" t="s">
        <v>26</v>
      </c>
      <c r="P203" s="187">
        <v>0</v>
      </c>
      <c r="Q203" s="187">
        <v>0</v>
      </c>
      <c r="R203" s="186" t="s">
        <v>26</v>
      </c>
      <c r="S203" s="187">
        <v>0</v>
      </c>
      <c r="T203" s="187">
        <v>0</v>
      </c>
      <c r="U203" s="186" t="s">
        <v>26</v>
      </c>
      <c r="V203" s="223" t="s">
        <v>26</v>
      </c>
      <c r="W203" s="56"/>
      <c r="X203" s="241"/>
      <c r="Y203" s="56"/>
      <c r="Z203" s="56"/>
      <c r="AA203" s="131"/>
      <c r="AB203" s="183">
        <f t="shared" si="48"/>
        <v>0</v>
      </c>
      <c r="AC203" s="183">
        <f t="shared" si="51"/>
        <v>0</v>
      </c>
      <c r="AD203" s="190" t="e">
        <f t="shared" si="44"/>
        <v>#DIV/0!</v>
      </c>
      <c r="AE203" s="190" t="e">
        <f t="shared" si="45"/>
        <v>#DIV/0!</v>
      </c>
      <c r="AF203" s="203"/>
    </row>
    <row r="204" spans="1:32" s="200" customFormat="1" ht="15.75" hidden="1" customHeight="1" x14ac:dyDescent="0.25">
      <c r="A204" s="198">
        <v>201</v>
      </c>
      <c r="B204" s="207" t="s">
        <v>607</v>
      </c>
      <c r="C204" s="321" t="s">
        <v>1678</v>
      </c>
      <c r="D204" s="207" t="s">
        <v>8</v>
      </c>
      <c r="E204" s="321" t="s">
        <v>1693</v>
      </c>
      <c r="F204" s="321" t="s">
        <v>1694</v>
      </c>
      <c r="G204" s="207" t="s">
        <v>1314</v>
      </c>
      <c r="H204" s="208">
        <v>1</v>
      </c>
      <c r="I204" s="207" t="s">
        <v>18</v>
      </c>
      <c r="J204" s="187">
        <v>0</v>
      </c>
      <c r="K204" s="187">
        <v>0</v>
      </c>
      <c r="L204" s="209" t="s">
        <v>26</v>
      </c>
      <c r="M204" s="187">
        <v>0</v>
      </c>
      <c r="N204" s="187">
        <v>0</v>
      </c>
      <c r="O204" s="186" t="s">
        <v>26</v>
      </c>
      <c r="P204" s="187">
        <v>0</v>
      </c>
      <c r="Q204" s="187">
        <v>0</v>
      </c>
      <c r="R204" s="186" t="s">
        <v>26</v>
      </c>
      <c r="S204" s="187">
        <v>0</v>
      </c>
      <c r="T204" s="187">
        <v>0</v>
      </c>
      <c r="U204" s="186" t="s">
        <v>26</v>
      </c>
      <c r="V204" s="223" t="s">
        <v>26</v>
      </c>
      <c r="W204" s="56"/>
      <c r="X204" s="241"/>
      <c r="Y204" s="56"/>
      <c r="Z204" s="56"/>
      <c r="AA204" s="131"/>
      <c r="AB204" s="183">
        <f t="shared" si="48"/>
        <v>0</v>
      </c>
      <c r="AC204" s="183">
        <f t="shared" si="51"/>
        <v>0</v>
      </c>
      <c r="AD204" s="190" t="e">
        <f t="shared" si="44"/>
        <v>#DIV/0!</v>
      </c>
      <c r="AE204" s="190" t="e">
        <f t="shared" si="45"/>
        <v>#DIV/0!</v>
      </c>
      <c r="AF204" s="203"/>
    </row>
    <row r="205" spans="1:32" s="200" customFormat="1" ht="15.75" hidden="1" customHeight="1" x14ac:dyDescent="0.25">
      <c r="A205" s="198">
        <v>202</v>
      </c>
      <c r="B205" s="207" t="s">
        <v>607</v>
      </c>
      <c r="C205" s="321" t="s">
        <v>1695</v>
      </c>
      <c r="D205" s="207" t="s">
        <v>1311</v>
      </c>
      <c r="E205" s="321" t="s">
        <v>1696</v>
      </c>
      <c r="F205" s="321" t="s">
        <v>1697</v>
      </c>
      <c r="G205" s="207" t="s">
        <v>1314</v>
      </c>
      <c r="H205" s="208">
        <v>1</v>
      </c>
      <c r="I205" s="207" t="s">
        <v>18</v>
      </c>
      <c r="J205" s="187">
        <v>0</v>
      </c>
      <c r="K205" s="187">
        <v>0</v>
      </c>
      <c r="L205" s="209" t="s">
        <v>26</v>
      </c>
      <c r="M205" s="187">
        <v>0</v>
      </c>
      <c r="N205" s="187">
        <v>0</v>
      </c>
      <c r="O205" s="186" t="s">
        <v>26</v>
      </c>
      <c r="P205" s="187">
        <v>0</v>
      </c>
      <c r="Q205" s="187">
        <v>0</v>
      </c>
      <c r="R205" s="186" t="s">
        <v>26</v>
      </c>
      <c r="S205" s="187">
        <v>0</v>
      </c>
      <c r="T205" s="187">
        <v>0</v>
      </c>
      <c r="U205" s="186" t="s">
        <v>26</v>
      </c>
      <c r="V205" s="223" t="s">
        <v>26</v>
      </c>
      <c r="W205" s="56"/>
      <c r="X205" s="241"/>
      <c r="Y205" s="56"/>
      <c r="Z205" s="56"/>
      <c r="AA205" s="131"/>
      <c r="AB205" s="183">
        <f t="shared" si="48"/>
        <v>0</v>
      </c>
      <c r="AC205" s="183">
        <f t="shared" si="51"/>
        <v>0</v>
      </c>
      <c r="AD205" s="190" t="e">
        <f t="shared" si="44"/>
        <v>#DIV/0!</v>
      </c>
      <c r="AE205" s="190" t="e">
        <f t="shared" si="45"/>
        <v>#DIV/0!</v>
      </c>
      <c r="AF205" s="203"/>
    </row>
    <row r="206" spans="1:32" s="200" customFormat="1" ht="15.75" hidden="1" customHeight="1" x14ac:dyDescent="0.25">
      <c r="A206" s="198">
        <v>203</v>
      </c>
      <c r="B206" s="207" t="s">
        <v>607</v>
      </c>
      <c r="C206" s="321" t="s">
        <v>1695</v>
      </c>
      <c r="D206" s="207" t="s">
        <v>1282</v>
      </c>
      <c r="E206" s="321" t="s">
        <v>1698</v>
      </c>
      <c r="F206" s="321" t="s">
        <v>1699</v>
      </c>
      <c r="G206" s="207" t="s">
        <v>1314</v>
      </c>
      <c r="H206" s="208">
        <v>1</v>
      </c>
      <c r="I206" s="207" t="s">
        <v>18</v>
      </c>
      <c r="J206" s="187">
        <v>0</v>
      </c>
      <c r="K206" s="187">
        <v>0</v>
      </c>
      <c r="L206" s="209" t="s">
        <v>26</v>
      </c>
      <c r="M206" s="187">
        <v>0</v>
      </c>
      <c r="N206" s="187">
        <v>0</v>
      </c>
      <c r="O206" s="186" t="s">
        <v>26</v>
      </c>
      <c r="P206" s="187">
        <v>0</v>
      </c>
      <c r="Q206" s="187">
        <v>0</v>
      </c>
      <c r="R206" s="186" t="s">
        <v>26</v>
      </c>
      <c r="S206" s="187">
        <v>0</v>
      </c>
      <c r="T206" s="187">
        <v>0</v>
      </c>
      <c r="U206" s="186" t="s">
        <v>26</v>
      </c>
      <c r="V206" s="223" t="s">
        <v>26</v>
      </c>
      <c r="W206" s="56"/>
      <c r="X206" s="241"/>
      <c r="Y206" s="56"/>
      <c r="Z206" s="56"/>
      <c r="AA206" s="131"/>
      <c r="AB206" s="183">
        <f t="shared" si="48"/>
        <v>0</v>
      </c>
      <c r="AC206" s="183">
        <f t="shared" si="51"/>
        <v>0</v>
      </c>
      <c r="AD206" s="190" t="e">
        <f t="shared" si="44"/>
        <v>#DIV/0!</v>
      </c>
      <c r="AE206" s="190" t="e">
        <f t="shared" si="45"/>
        <v>#DIV/0!</v>
      </c>
      <c r="AF206" s="203"/>
    </row>
    <row r="207" spans="1:32" s="200" customFormat="1" ht="15.75" hidden="1" customHeight="1" x14ac:dyDescent="0.25">
      <c r="A207" s="198">
        <v>204</v>
      </c>
      <c r="B207" s="207" t="s">
        <v>607</v>
      </c>
      <c r="C207" s="321" t="s">
        <v>1695</v>
      </c>
      <c r="D207" s="207" t="s">
        <v>1287</v>
      </c>
      <c r="E207" s="321" t="s">
        <v>1700</v>
      </c>
      <c r="F207" s="321" t="s">
        <v>1701</v>
      </c>
      <c r="G207" s="207" t="s">
        <v>1314</v>
      </c>
      <c r="H207" s="208">
        <v>1</v>
      </c>
      <c r="I207" s="207" t="s">
        <v>18</v>
      </c>
      <c r="J207" s="187">
        <v>0</v>
      </c>
      <c r="K207" s="187">
        <v>0</v>
      </c>
      <c r="L207" s="209" t="s">
        <v>26</v>
      </c>
      <c r="M207" s="187">
        <v>0</v>
      </c>
      <c r="N207" s="187">
        <v>0</v>
      </c>
      <c r="O207" s="186" t="s">
        <v>26</v>
      </c>
      <c r="P207" s="187">
        <v>0</v>
      </c>
      <c r="Q207" s="187">
        <v>0</v>
      </c>
      <c r="R207" s="186" t="s">
        <v>26</v>
      </c>
      <c r="S207" s="187">
        <v>0</v>
      </c>
      <c r="T207" s="187">
        <v>0</v>
      </c>
      <c r="U207" s="186" t="s">
        <v>26</v>
      </c>
      <c r="V207" s="223" t="s">
        <v>26</v>
      </c>
      <c r="W207" s="56"/>
      <c r="X207" s="241"/>
      <c r="Y207" s="56"/>
      <c r="Z207" s="56"/>
      <c r="AA207" s="131"/>
      <c r="AB207" s="183">
        <f t="shared" si="48"/>
        <v>0</v>
      </c>
      <c r="AC207" s="183">
        <f t="shared" si="51"/>
        <v>0</v>
      </c>
      <c r="AD207" s="190" t="e">
        <f t="shared" si="44"/>
        <v>#DIV/0!</v>
      </c>
      <c r="AE207" s="190" t="e">
        <f t="shared" si="45"/>
        <v>#DIV/0!</v>
      </c>
      <c r="AF207" s="203"/>
    </row>
    <row r="208" spans="1:32" s="200" customFormat="1" ht="15.75" hidden="1" customHeight="1" x14ac:dyDescent="0.25">
      <c r="A208" s="198">
        <v>205</v>
      </c>
      <c r="B208" s="207" t="s">
        <v>607</v>
      </c>
      <c r="C208" s="321" t="s">
        <v>1695</v>
      </c>
      <c r="D208" s="207" t="s">
        <v>8</v>
      </c>
      <c r="E208" s="321" t="s">
        <v>1702</v>
      </c>
      <c r="F208" s="321" t="s">
        <v>1703</v>
      </c>
      <c r="G208" s="207" t="s">
        <v>1281</v>
      </c>
      <c r="H208" s="208">
        <v>1</v>
      </c>
      <c r="I208" s="207" t="s">
        <v>18</v>
      </c>
      <c r="J208" s="187">
        <v>0</v>
      </c>
      <c r="K208" s="187">
        <v>0</v>
      </c>
      <c r="L208" s="209" t="s">
        <v>26</v>
      </c>
      <c r="M208" s="187">
        <v>0</v>
      </c>
      <c r="N208" s="187">
        <v>0</v>
      </c>
      <c r="O208" s="186" t="s">
        <v>26</v>
      </c>
      <c r="P208" s="187">
        <v>0</v>
      </c>
      <c r="Q208" s="187">
        <v>0</v>
      </c>
      <c r="R208" s="186" t="s">
        <v>26</v>
      </c>
      <c r="S208" s="187">
        <v>0</v>
      </c>
      <c r="T208" s="187">
        <v>0</v>
      </c>
      <c r="U208" s="186" t="s">
        <v>26</v>
      </c>
      <c r="V208" s="223" t="s">
        <v>26</v>
      </c>
      <c r="W208" s="56"/>
      <c r="X208" s="241"/>
      <c r="Y208" s="56"/>
      <c r="Z208" s="56"/>
      <c r="AA208" s="131"/>
      <c r="AB208" s="183">
        <f t="shared" si="48"/>
        <v>0</v>
      </c>
      <c r="AC208" s="183">
        <f t="shared" si="51"/>
        <v>0</v>
      </c>
      <c r="AD208" s="190" t="e">
        <f t="shared" si="44"/>
        <v>#DIV/0!</v>
      </c>
      <c r="AE208" s="190" t="e">
        <f t="shared" si="45"/>
        <v>#DIV/0!</v>
      </c>
      <c r="AF208" s="203"/>
    </row>
    <row r="209" spans="1:32" s="200" customFormat="1" ht="15.75" hidden="1" customHeight="1" x14ac:dyDescent="0.25">
      <c r="A209" s="198">
        <v>206</v>
      </c>
      <c r="B209" s="207" t="s">
        <v>607</v>
      </c>
      <c r="C209" s="321" t="s">
        <v>1695</v>
      </c>
      <c r="D209" s="207" t="s">
        <v>8</v>
      </c>
      <c r="E209" s="330" t="s">
        <v>1704</v>
      </c>
      <c r="F209" s="321" t="s">
        <v>1705</v>
      </c>
      <c r="G209" s="207" t="s">
        <v>1314</v>
      </c>
      <c r="H209" s="208">
        <v>1</v>
      </c>
      <c r="I209" s="207" t="s">
        <v>18</v>
      </c>
      <c r="J209" s="187">
        <v>0</v>
      </c>
      <c r="K209" s="187">
        <v>0</v>
      </c>
      <c r="L209" s="209" t="s">
        <v>26</v>
      </c>
      <c r="M209" s="187">
        <v>0</v>
      </c>
      <c r="N209" s="187">
        <v>0</v>
      </c>
      <c r="O209" s="186" t="s">
        <v>26</v>
      </c>
      <c r="P209" s="187">
        <v>0</v>
      </c>
      <c r="Q209" s="187">
        <v>0</v>
      </c>
      <c r="R209" s="186" t="s">
        <v>26</v>
      </c>
      <c r="S209" s="187">
        <v>0</v>
      </c>
      <c r="T209" s="187">
        <v>0</v>
      </c>
      <c r="U209" s="186" t="s">
        <v>26</v>
      </c>
      <c r="V209" s="223" t="s">
        <v>26</v>
      </c>
      <c r="W209" s="56"/>
      <c r="X209" s="241"/>
      <c r="Y209" s="56"/>
      <c r="Z209" s="56"/>
      <c r="AA209" s="131"/>
      <c r="AB209" s="183">
        <f t="shared" si="48"/>
        <v>0</v>
      </c>
      <c r="AC209" s="183">
        <f t="shared" si="51"/>
        <v>0</v>
      </c>
      <c r="AD209" s="190" t="e">
        <f t="shared" si="44"/>
        <v>#DIV/0!</v>
      </c>
      <c r="AE209" s="190" t="e">
        <f t="shared" si="45"/>
        <v>#DIV/0!</v>
      </c>
      <c r="AF209" s="203"/>
    </row>
    <row r="210" spans="1:32" s="200" customFormat="1" ht="15.75" hidden="1" customHeight="1" x14ac:dyDescent="0.25">
      <c r="A210" s="198">
        <v>207</v>
      </c>
      <c r="B210" s="207" t="s">
        <v>607</v>
      </c>
      <c r="C210" s="321" t="s">
        <v>1695</v>
      </c>
      <c r="D210" s="207" t="s">
        <v>1287</v>
      </c>
      <c r="E210" s="321" t="s">
        <v>1706</v>
      </c>
      <c r="F210" s="321" t="s">
        <v>1707</v>
      </c>
      <c r="G210" s="207" t="s">
        <v>1314</v>
      </c>
      <c r="H210" s="208">
        <v>1</v>
      </c>
      <c r="I210" s="207" t="s">
        <v>18</v>
      </c>
      <c r="J210" s="187">
        <v>0</v>
      </c>
      <c r="K210" s="187">
        <v>0</v>
      </c>
      <c r="L210" s="209" t="s">
        <v>26</v>
      </c>
      <c r="M210" s="187">
        <v>0</v>
      </c>
      <c r="N210" s="187">
        <v>0</v>
      </c>
      <c r="O210" s="186" t="s">
        <v>26</v>
      </c>
      <c r="P210" s="187">
        <v>0</v>
      </c>
      <c r="Q210" s="187">
        <v>0</v>
      </c>
      <c r="R210" s="186" t="s">
        <v>26</v>
      </c>
      <c r="S210" s="183">
        <v>10</v>
      </c>
      <c r="T210" s="183">
        <v>10</v>
      </c>
      <c r="U210" s="194" t="s">
        <v>3192</v>
      </c>
      <c r="V210" s="56">
        <v>7</v>
      </c>
      <c r="W210" s="56">
        <v>7</v>
      </c>
      <c r="X210" s="241" t="s">
        <v>3552</v>
      </c>
      <c r="Y210" s="56"/>
      <c r="Z210" s="56"/>
      <c r="AA210" s="131"/>
      <c r="AB210" s="183">
        <f t="shared" ref="AB210:AB213" si="58">J210+M210+P210+S210+V210</f>
        <v>17</v>
      </c>
      <c r="AC210" s="183">
        <f t="shared" ref="AC210:AC213" si="59">K210+N210+Q210+T210+W210</f>
        <v>17</v>
      </c>
      <c r="AD210" s="190">
        <f t="shared" si="44"/>
        <v>1</v>
      </c>
      <c r="AE210" s="190">
        <f t="shared" si="45"/>
        <v>1</v>
      </c>
      <c r="AF210" s="203"/>
    </row>
    <row r="211" spans="1:32" s="200" customFormat="1" ht="15.75" hidden="1" customHeight="1" x14ac:dyDescent="0.25">
      <c r="A211" s="198">
        <v>208</v>
      </c>
      <c r="B211" s="207" t="s">
        <v>607</v>
      </c>
      <c r="C211" s="321" t="s">
        <v>1695</v>
      </c>
      <c r="D211" s="207" t="s">
        <v>8</v>
      </c>
      <c r="E211" s="321" t="s">
        <v>1708</v>
      </c>
      <c r="F211" s="321" t="s">
        <v>1709</v>
      </c>
      <c r="G211" s="207" t="s">
        <v>1435</v>
      </c>
      <c r="H211" s="208">
        <v>1</v>
      </c>
      <c r="I211" s="207" t="s">
        <v>18</v>
      </c>
      <c r="J211" s="187">
        <v>0</v>
      </c>
      <c r="K211" s="187">
        <v>0</v>
      </c>
      <c r="L211" s="209" t="s">
        <v>26</v>
      </c>
      <c r="M211" s="183">
        <v>2</v>
      </c>
      <c r="N211" s="183">
        <v>2</v>
      </c>
      <c r="O211" s="212" t="s">
        <v>2572</v>
      </c>
      <c r="P211" s="187">
        <v>0</v>
      </c>
      <c r="Q211" s="187">
        <v>0</v>
      </c>
      <c r="R211" s="186" t="s">
        <v>26</v>
      </c>
      <c r="S211" s="187">
        <v>0</v>
      </c>
      <c r="T211" s="187">
        <v>0</v>
      </c>
      <c r="U211" s="186" t="s">
        <v>26</v>
      </c>
      <c r="V211" s="56">
        <v>5</v>
      </c>
      <c r="W211" s="56">
        <v>5</v>
      </c>
      <c r="X211" s="241" t="s">
        <v>3553</v>
      </c>
      <c r="Y211" s="56"/>
      <c r="Z211" s="56"/>
      <c r="AA211" s="131"/>
      <c r="AB211" s="183">
        <f t="shared" si="58"/>
        <v>7</v>
      </c>
      <c r="AC211" s="183">
        <f t="shared" si="59"/>
        <v>7</v>
      </c>
      <c r="AD211" s="190">
        <f t="shared" si="44"/>
        <v>1</v>
      </c>
      <c r="AE211" s="190">
        <f t="shared" si="45"/>
        <v>1</v>
      </c>
      <c r="AF211" s="203"/>
    </row>
    <row r="212" spans="1:32" s="200" customFormat="1" ht="15.75" hidden="1" customHeight="1" x14ac:dyDescent="0.25">
      <c r="A212" s="198">
        <v>209</v>
      </c>
      <c r="B212" s="207" t="s">
        <v>607</v>
      </c>
      <c r="C212" s="321" t="s">
        <v>1695</v>
      </c>
      <c r="D212" s="207" t="s">
        <v>8</v>
      </c>
      <c r="E212" s="321" t="s">
        <v>1710</v>
      </c>
      <c r="F212" s="321" t="s">
        <v>1711</v>
      </c>
      <c r="G212" s="207" t="s">
        <v>1285</v>
      </c>
      <c r="H212" s="208">
        <v>1</v>
      </c>
      <c r="I212" s="207" t="s">
        <v>18</v>
      </c>
      <c r="J212" s="214">
        <v>58</v>
      </c>
      <c r="K212" s="214">
        <v>116</v>
      </c>
      <c r="L212" s="215"/>
      <c r="M212" s="183">
        <v>58</v>
      </c>
      <c r="N212" s="183">
        <v>116</v>
      </c>
      <c r="O212" s="212"/>
      <c r="P212" s="183">
        <v>0</v>
      </c>
      <c r="Q212" s="183">
        <v>58</v>
      </c>
      <c r="R212" s="213"/>
      <c r="S212" s="187">
        <v>0</v>
      </c>
      <c r="T212" s="187">
        <v>0</v>
      </c>
      <c r="U212" s="186" t="s">
        <v>26</v>
      </c>
      <c r="V212" s="56">
        <v>50</v>
      </c>
      <c r="W212" s="56">
        <v>116</v>
      </c>
      <c r="X212" s="241" t="s">
        <v>3554</v>
      </c>
      <c r="Y212" s="56"/>
      <c r="Z212" s="56"/>
      <c r="AA212" s="131"/>
      <c r="AB212" s="183">
        <f t="shared" si="58"/>
        <v>166</v>
      </c>
      <c r="AC212" s="183">
        <f t="shared" si="59"/>
        <v>406</v>
      </c>
      <c r="AD212" s="190">
        <f t="shared" si="44"/>
        <v>0.40886699507389163</v>
      </c>
      <c r="AE212" s="190">
        <f t="shared" si="45"/>
        <v>0.40886699507389163</v>
      </c>
      <c r="AF212" s="203"/>
    </row>
    <row r="213" spans="1:32" s="200" customFormat="1" ht="15.75" hidden="1" customHeight="1" x14ac:dyDescent="0.25">
      <c r="A213" s="198">
        <v>210</v>
      </c>
      <c r="B213" s="207" t="s">
        <v>607</v>
      </c>
      <c r="C213" s="321" t="s">
        <v>1695</v>
      </c>
      <c r="D213" s="207" t="s">
        <v>1287</v>
      </c>
      <c r="E213" s="321" t="s">
        <v>1712</v>
      </c>
      <c r="F213" s="321" t="s">
        <v>1713</v>
      </c>
      <c r="G213" s="207" t="s">
        <v>1314</v>
      </c>
      <c r="H213" s="208">
        <v>1</v>
      </c>
      <c r="I213" s="207" t="s">
        <v>18</v>
      </c>
      <c r="J213" s="187">
        <v>0</v>
      </c>
      <c r="K213" s="187">
        <v>0</v>
      </c>
      <c r="L213" s="209" t="s">
        <v>26</v>
      </c>
      <c r="M213" s="187">
        <v>0</v>
      </c>
      <c r="N213" s="187">
        <v>0</v>
      </c>
      <c r="O213" s="186" t="s">
        <v>26</v>
      </c>
      <c r="P213" s="187">
        <v>0</v>
      </c>
      <c r="Q213" s="187">
        <v>0</v>
      </c>
      <c r="R213" s="186" t="s">
        <v>26</v>
      </c>
      <c r="S213" s="183">
        <v>21</v>
      </c>
      <c r="T213" s="183">
        <v>21</v>
      </c>
      <c r="U213" s="178" t="s">
        <v>3193</v>
      </c>
      <c r="V213" s="56">
        <v>20</v>
      </c>
      <c r="W213" s="56">
        <v>20</v>
      </c>
      <c r="X213" s="241" t="s">
        <v>3555</v>
      </c>
      <c r="Y213" s="56"/>
      <c r="Z213" s="56"/>
      <c r="AA213" s="131"/>
      <c r="AB213" s="183">
        <f t="shared" si="58"/>
        <v>41</v>
      </c>
      <c r="AC213" s="183">
        <f t="shared" si="59"/>
        <v>41</v>
      </c>
      <c r="AD213" s="190">
        <f t="shared" si="44"/>
        <v>1</v>
      </c>
      <c r="AE213" s="190">
        <f t="shared" si="45"/>
        <v>1</v>
      </c>
      <c r="AF213" s="203"/>
    </row>
    <row r="214" spans="1:32" s="200" customFormat="1" ht="15.75" hidden="1" customHeight="1" x14ac:dyDescent="0.25">
      <c r="A214" s="198">
        <v>211</v>
      </c>
      <c r="B214" s="207" t="s">
        <v>607</v>
      </c>
      <c r="C214" s="321" t="s">
        <v>1695</v>
      </c>
      <c r="D214" s="207" t="s">
        <v>8</v>
      </c>
      <c r="E214" s="321" t="s">
        <v>1714</v>
      </c>
      <c r="F214" s="321" t="s">
        <v>1715</v>
      </c>
      <c r="G214" s="207" t="s">
        <v>1295</v>
      </c>
      <c r="H214" s="208">
        <v>1</v>
      </c>
      <c r="I214" s="207" t="s">
        <v>18</v>
      </c>
      <c r="J214" s="187">
        <v>0</v>
      </c>
      <c r="K214" s="187">
        <v>0</v>
      </c>
      <c r="L214" s="209" t="s">
        <v>26</v>
      </c>
      <c r="M214" s="187">
        <v>0</v>
      </c>
      <c r="N214" s="187">
        <v>0</v>
      </c>
      <c r="O214" s="186" t="s">
        <v>26</v>
      </c>
      <c r="P214" s="183">
        <v>0</v>
      </c>
      <c r="Q214" s="183">
        <v>0</v>
      </c>
      <c r="R214" s="213"/>
      <c r="S214" s="187">
        <v>0</v>
      </c>
      <c r="T214" s="187">
        <v>0</v>
      </c>
      <c r="U214" s="186" t="s">
        <v>26</v>
      </c>
      <c r="V214" s="223" t="s">
        <v>26</v>
      </c>
      <c r="W214" s="56"/>
      <c r="X214" s="241"/>
      <c r="Y214" s="56"/>
      <c r="Z214" s="56"/>
      <c r="AA214" s="131"/>
      <c r="AB214" s="183">
        <f t="shared" si="48"/>
        <v>0</v>
      </c>
      <c r="AC214" s="183">
        <f t="shared" si="51"/>
        <v>0</v>
      </c>
      <c r="AD214" s="190" t="e">
        <f t="shared" si="44"/>
        <v>#DIV/0!</v>
      </c>
      <c r="AE214" s="190" t="e">
        <f t="shared" si="45"/>
        <v>#DIV/0!</v>
      </c>
      <c r="AF214" s="203"/>
    </row>
    <row r="215" spans="1:32" s="200" customFormat="1" ht="15.75" hidden="1" customHeight="1" x14ac:dyDescent="0.25">
      <c r="A215" s="198">
        <v>212</v>
      </c>
      <c r="B215" s="207" t="s">
        <v>607</v>
      </c>
      <c r="C215" s="321" t="s">
        <v>1695</v>
      </c>
      <c r="D215" s="207" t="s">
        <v>8</v>
      </c>
      <c r="E215" s="321" t="s">
        <v>1716</v>
      </c>
      <c r="F215" s="321" t="s">
        <v>1717</v>
      </c>
      <c r="G215" s="207" t="s">
        <v>1281</v>
      </c>
      <c r="H215" s="208">
        <v>1</v>
      </c>
      <c r="I215" s="207" t="s">
        <v>18</v>
      </c>
      <c r="J215" s="187">
        <v>0</v>
      </c>
      <c r="K215" s="187">
        <v>0</v>
      </c>
      <c r="L215" s="209" t="s">
        <v>26</v>
      </c>
      <c r="M215" s="187">
        <v>0</v>
      </c>
      <c r="N215" s="187">
        <v>0</v>
      </c>
      <c r="O215" s="186" t="s">
        <v>26</v>
      </c>
      <c r="P215" s="187">
        <v>0</v>
      </c>
      <c r="Q215" s="187">
        <v>0</v>
      </c>
      <c r="R215" s="186" t="s">
        <v>26</v>
      </c>
      <c r="S215" s="187">
        <v>0</v>
      </c>
      <c r="T215" s="187">
        <v>0</v>
      </c>
      <c r="U215" s="186" t="s">
        <v>26</v>
      </c>
      <c r="V215" s="56">
        <v>1</v>
      </c>
      <c r="W215" s="56">
        <v>1</v>
      </c>
      <c r="X215" s="241" t="s">
        <v>3556</v>
      </c>
      <c r="Y215" s="56"/>
      <c r="Z215" s="56"/>
      <c r="AA215" s="131"/>
      <c r="AB215" s="183">
        <f t="shared" ref="AB215:AB216" si="60">J215+M215+P215+S215+V215</f>
        <v>1</v>
      </c>
      <c r="AC215" s="183">
        <f t="shared" ref="AC215:AC216" si="61">K215+N215+Q215+T215+W215</f>
        <v>1</v>
      </c>
      <c r="AD215" s="190">
        <f t="shared" si="44"/>
        <v>1</v>
      </c>
      <c r="AE215" s="190">
        <f t="shared" si="45"/>
        <v>1</v>
      </c>
      <c r="AF215" s="203"/>
    </row>
    <row r="216" spans="1:32" s="200" customFormat="1" ht="15.75" hidden="1" customHeight="1" x14ac:dyDescent="0.25">
      <c r="A216" s="198">
        <v>213</v>
      </c>
      <c r="B216" s="207" t="s">
        <v>607</v>
      </c>
      <c r="C216" s="321" t="s">
        <v>1695</v>
      </c>
      <c r="D216" s="207" t="s">
        <v>8</v>
      </c>
      <c r="E216" s="321" t="s">
        <v>1718</v>
      </c>
      <c r="F216" s="321" t="s">
        <v>1719</v>
      </c>
      <c r="G216" s="207" t="s">
        <v>1285</v>
      </c>
      <c r="H216" s="208">
        <v>1</v>
      </c>
      <c r="I216" s="207" t="s">
        <v>18</v>
      </c>
      <c r="J216" s="183">
        <v>0</v>
      </c>
      <c r="K216" s="183">
        <v>0</v>
      </c>
      <c r="L216" s="191"/>
      <c r="M216" s="183">
        <v>3</v>
      </c>
      <c r="N216" s="183">
        <v>3</v>
      </c>
      <c r="O216" s="212" t="s">
        <v>2573</v>
      </c>
      <c r="P216" s="183">
        <v>3</v>
      </c>
      <c r="Q216" s="183">
        <v>3</v>
      </c>
      <c r="R216" s="213"/>
      <c r="S216" s="183">
        <v>3</v>
      </c>
      <c r="T216" s="183">
        <v>3</v>
      </c>
      <c r="U216" s="194" t="s">
        <v>3194</v>
      </c>
      <c r="V216" s="56">
        <v>2</v>
      </c>
      <c r="W216" s="56">
        <v>3</v>
      </c>
      <c r="X216" s="241" t="s">
        <v>3557</v>
      </c>
      <c r="Y216" s="56"/>
      <c r="Z216" s="56"/>
      <c r="AA216" s="131"/>
      <c r="AB216" s="183">
        <f t="shared" si="60"/>
        <v>11</v>
      </c>
      <c r="AC216" s="183">
        <f t="shared" si="61"/>
        <v>12</v>
      </c>
      <c r="AD216" s="190">
        <f t="shared" si="44"/>
        <v>0.91666666666666663</v>
      </c>
      <c r="AE216" s="190">
        <f t="shared" si="45"/>
        <v>0.91666666666666663</v>
      </c>
      <c r="AF216" s="203"/>
    </row>
    <row r="217" spans="1:32" s="200" customFormat="1" ht="15.75" hidden="1" customHeight="1" x14ac:dyDescent="0.25">
      <c r="A217" s="198">
        <v>214</v>
      </c>
      <c r="B217" s="207" t="s">
        <v>607</v>
      </c>
      <c r="C217" s="321" t="s">
        <v>1695</v>
      </c>
      <c r="D217" s="207" t="s">
        <v>1287</v>
      </c>
      <c r="E217" s="321" t="s">
        <v>1720</v>
      </c>
      <c r="F217" s="321" t="s">
        <v>1721</v>
      </c>
      <c r="G217" s="207" t="s">
        <v>1295</v>
      </c>
      <c r="H217" s="208">
        <v>1</v>
      </c>
      <c r="I217" s="207" t="s">
        <v>18</v>
      </c>
      <c r="J217" s="187">
        <v>0</v>
      </c>
      <c r="K217" s="187">
        <v>0</v>
      </c>
      <c r="L217" s="209" t="s">
        <v>26</v>
      </c>
      <c r="M217" s="187">
        <v>0</v>
      </c>
      <c r="N217" s="187">
        <v>0</v>
      </c>
      <c r="O217" s="186" t="s">
        <v>26</v>
      </c>
      <c r="P217" s="216">
        <v>0</v>
      </c>
      <c r="Q217" s="216">
        <v>0</v>
      </c>
      <c r="R217" s="213"/>
      <c r="S217" s="187">
        <v>0</v>
      </c>
      <c r="T217" s="187">
        <v>0</v>
      </c>
      <c r="U217" s="186" t="s">
        <v>26</v>
      </c>
      <c r="V217" s="223" t="s">
        <v>26</v>
      </c>
      <c r="W217" s="56"/>
      <c r="X217" s="241"/>
      <c r="Y217" s="56"/>
      <c r="Z217" s="56"/>
      <c r="AA217" s="131"/>
      <c r="AB217" s="183">
        <f t="shared" si="48"/>
        <v>0</v>
      </c>
      <c r="AC217" s="183">
        <f t="shared" si="51"/>
        <v>0</v>
      </c>
      <c r="AD217" s="190" t="e">
        <f t="shared" si="44"/>
        <v>#DIV/0!</v>
      </c>
      <c r="AE217" s="190" t="e">
        <f t="shared" si="45"/>
        <v>#DIV/0!</v>
      </c>
      <c r="AF217" s="203"/>
    </row>
    <row r="218" spans="1:32" s="200" customFormat="1" ht="15.75" hidden="1" customHeight="1" x14ac:dyDescent="0.25">
      <c r="A218" s="198">
        <v>215</v>
      </c>
      <c r="B218" s="207" t="s">
        <v>607</v>
      </c>
      <c r="C218" s="321" t="s">
        <v>1695</v>
      </c>
      <c r="D218" s="207" t="s">
        <v>8</v>
      </c>
      <c r="E218" s="321" t="s">
        <v>1722</v>
      </c>
      <c r="F218" s="321" t="s">
        <v>1723</v>
      </c>
      <c r="G218" s="207" t="s">
        <v>1295</v>
      </c>
      <c r="H218" s="208">
        <v>1</v>
      </c>
      <c r="I218" s="207" t="s">
        <v>18</v>
      </c>
      <c r="J218" s="187">
        <v>0</v>
      </c>
      <c r="K218" s="187">
        <v>0</v>
      </c>
      <c r="L218" s="209" t="s">
        <v>26</v>
      </c>
      <c r="M218" s="187">
        <v>0</v>
      </c>
      <c r="N218" s="187">
        <v>0</v>
      </c>
      <c r="O218" s="186" t="s">
        <v>26</v>
      </c>
      <c r="P218" s="216">
        <v>0</v>
      </c>
      <c r="Q218" s="216">
        <v>0</v>
      </c>
      <c r="R218" s="213"/>
      <c r="S218" s="187">
        <v>0</v>
      </c>
      <c r="T218" s="187">
        <v>0</v>
      </c>
      <c r="U218" s="186" t="s">
        <v>26</v>
      </c>
      <c r="V218" s="223" t="s">
        <v>26</v>
      </c>
      <c r="W218" s="56"/>
      <c r="X218" s="241"/>
      <c r="Y218" s="56"/>
      <c r="Z218" s="56"/>
      <c r="AA218" s="131"/>
      <c r="AB218" s="183">
        <f t="shared" si="48"/>
        <v>0</v>
      </c>
      <c r="AC218" s="183">
        <f t="shared" si="51"/>
        <v>0</v>
      </c>
      <c r="AD218" s="190" t="e">
        <f t="shared" si="44"/>
        <v>#DIV/0!</v>
      </c>
      <c r="AE218" s="190" t="e">
        <f t="shared" si="45"/>
        <v>#DIV/0!</v>
      </c>
      <c r="AF218" s="203"/>
    </row>
    <row r="219" spans="1:32" s="200" customFormat="1" ht="15.75" hidden="1" customHeight="1" x14ac:dyDescent="0.25">
      <c r="A219" s="198">
        <v>216</v>
      </c>
      <c r="B219" s="207" t="s">
        <v>607</v>
      </c>
      <c r="C219" s="321" t="s">
        <v>1695</v>
      </c>
      <c r="D219" s="207" t="s">
        <v>8</v>
      </c>
      <c r="E219" s="321" t="s">
        <v>1724</v>
      </c>
      <c r="F219" s="321" t="s">
        <v>1725</v>
      </c>
      <c r="G219" s="207" t="s">
        <v>1295</v>
      </c>
      <c r="H219" s="208">
        <v>1</v>
      </c>
      <c r="I219" s="207" t="s">
        <v>18</v>
      </c>
      <c r="J219" s="187">
        <v>0</v>
      </c>
      <c r="K219" s="187">
        <v>0</v>
      </c>
      <c r="L219" s="209" t="s">
        <v>26</v>
      </c>
      <c r="M219" s="187">
        <v>0</v>
      </c>
      <c r="N219" s="187">
        <v>0</v>
      </c>
      <c r="O219" s="186" t="s">
        <v>26</v>
      </c>
      <c r="P219" s="216">
        <v>0</v>
      </c>
      <c r="Q219" s="216">
        <v>0</v>
      </c>
      <c r="R219" s="213"/>
      <c r="S219" s="187">
        <v>0</v>
      </c>
      <c r="T219" s="187">
        <v>0</v>
      </c>
      <c r="U219" s="186" t="s">
        <v>26</v>
      </c>
      <c r="V219" s="223" t="s">
        <v>26</v>
      </c>
      <c r="W219" s="56"/>
      <c r="X219" s="241"/>
      <c r="Y219" s="56"/>
      <c r="Z219" s="56"/>
      <c r="AA219" s="131"/>
      <c r="AB219" s="183">
        <f t="shared" si="48"/>
        <v>0</v>
      </c>
      <c r="AC219" s="183">
        <f t="shared" si="51"/>
        <v>0</v>
      </c>
      <c r="AD219" s="190" t="e">
        <f t="shared" si="44"/>
        <v>#DIV/0!</v>
      </c>
      <c r="AE219" s="190" t="e">
        <f t="shared" si="45"/>
        <v>#DIV/0!</v>
      </c>
      <c r="AF219" s="203"/>
    </row>
    <row r="220" spans="1:32" s="200" customFormat="1" ht="15.75" hidden="1" customHeight="1" x14ac:dyDescent="0.25">
      <c r="A220" s="198">
        <v>217</v>
      </c>
      <c r="B220" s="207" t="s">
        <v>607</v>
      </c>
      <c r="C220" s="321" t="s">
        <v>1726</v>
      </c>
      <c r="D220" s="207" t="s">
        <v>1311</v>
      </c>
      <c r="E220" s="172" t="s">
        <v>3822</v>
      </c>
      <c r="F220" s="321" t="s">
        <v>1727</v>
      </c>
      <c r="G220" s="207" t="s">
        <v>1314</v>
      </c>
      <c r="H220" s="208">
        <v>1</v>
      </c>
      <c r="I220" s="207" t="s">
        <v>18</v>
      </c>
      <c r="J220" s="187">
        <v>0</v>
      </c>
      <c r="K220" s="187">
        <v>0</v>
      </c>
      <c r="L220" s="209" t="s">
        <v>26</v>
      </c>
      <c r="M220" s="187">
        <v>3.3410000000000002</v>
      </c>
      <c r="N220" s="187">
        <v>7.5</v>
      </c>
      <c r="O220" s="212" t="s">
        <v>2614</v>
      </c>
      <c r="P220" s="187">
        <v>0</v>
      </c>
      <c r="Q220" s="187">
        <v>0</v>
      </c>
      <c r="R220" s="186" t="s">
        <v>26</v>
      </c>
      <c r="S220" s="183">
        <v>0.25</v>
      </c>
      <c r="T220" s="183">
        <v>7.5</v>
      </c>
      <c r="U220" s="194" t="s">
        <v>3195</v>
      </c>
      <c r="V220" s="223" t="s">
        <v>26</v>
      </c>
      <c r="W220" s="56"/>
      <c r="X220" s="241"/>
      <c r="Y220" s="56"/>
      <c r="Z220" s="56"/>
      <c r="AA220" s="131"/>
      <c r="AB220" s="216">
        <f>J220+M220+P220+S220</f>
        <v>3.5910000000000002</v>
      </c>
      <c r="AC220" s="216">
        <f t="shared" ref="AC220" si="62">K220+N220+Q220+T220+W220</f>
        <v>15</v>
      </c>
      <c r="AD220" s="331">
        <f t="shared" ref="AD220:AD283" si="63">+AB220/AC220</f>
        <v>0.2394</v>
      </c>
      <c r="AE220" s="331">
        <f t="shared" ref="AE220:AE283" si="64">+AD220/H220</f>
        <v>0.2394</v>
      </c>
      <c r="AF220" s="203"/>
    </row>
    <row r="221" spans="1:32" s="200" customFormat="1" ht="15.75" hidden="1" customHeight="1" x14ac:dyDescent="0.25">
      <c r="A221" s="198">
        <v>218</v>
      </c>
      <c r="B221" s="207" t="s">
        <v>607</v>
      </c>
      <c r="C221" s="321" t="s">
        <v>1726</v>
      </c>
      <c r="D221" s="207" t="s">
        <v>1282</v>
      </c>
      <c r="E221" s="330" t="s">
        <v>1728</v>
      </c>
      <c r="F221" s="321" t="s">
        <v>1729</v>
      </c>
      <c r="G221" s="207" t="s">
        <v>1281</v>
      </c>
      <c r="H221" s="208">
        <v>1</v>
      </c>
      <c r="I221" s="207" t="s">
        <v>18</v>
      </c>
      <c r="J221" s="187">
        <v>0</v>
      </c>
      <c r="K221" s="187">
        <v>0</v>
      </c>
      <c r="L221" s="209" t="s">
        <v>26</v>
      </c>
      <c r="M221" s="187">
        <v>0</v>
      </c>
      <c r="N221" s="187">
        <v>0</v>
      </c>
      <c r="O221" s="186" t="s">
        <v>26</v>
      </c>
      <c r="P221" s="187">
        <v>0</v>
      </c>
      <c r="Q221" s="187">
        <v>0</v>
      </c>
      <c r="R221" s="186" t="s">
        <v>26</v>
      </c>
      <c r="S221" s="187">
        <v>0</v>
      </c>
      <c r="T221" s="187">
        <v>0</v>
      </c>
      <c r="U221" s="186" t="s">
        <v>26</v>
      </c>
      <c r="V221" s="223" t="s">
        <v>26</v>
      </c>
      <c r="W221" s="56"/>
      <c r="X221" s="241"/>
      <c r="Y221" s="56"/>
      <c r="Z221" s="56"/>
      <c r="AA221" s="131"/>
      <c r="AB221" s="183">
        <f t="shared" ref="AB221:AC281" si="65">J221+M221+P221+S221</f>
        <v>0</v>
      </c>
      <c r="AC221" s="183">
        <f t="shared" si="51"/>
        <v>0</v>
      </c>
      <c r="AD221" s="190" t="e">
        <f t="shared" si="63"/>
        <v>#DIV/0!</v>
      </c>
      <c r="AE221" s="190" t="e">
        <f t="shared" si="64"/>
        <v>#DIV/0!</v>
      </c>
      <c r="AF221" s="203"/>
    </row>
    <row r="222" spans="1:32" s="200" customFormat="1" ht="15.75" hidden="1" customHeight="1" x14ac:dyDescent="0.25">
      <c r="A222" s="198">
        <v>219</v>
      </c>
      <c r="B222" s="207" t="s">
        <v>607</v>
      </c>
      <c r="C222" s="321" t="s">
        <v>1726</v>
      </c>
      <c r="D222" s="207" t="s">
        <v>1287</v>
      </c>
      <c r="E222" s="321" t="s">
        <v>1730</v>
      </c>
      <c r="F222" s="321" t="s">
        <v>1731</v>
      </c>
      <c r="G222" s="207" t="s">
        <v>1314</v>
      </c>
      <c r="H222" s="208">
        <v>1</v>
      </c>
      <c r="I222" s="207" t="s">
        <v>18</v>
      </c>
      <c r="J222" s="187">
        <v>0</v>
      </c>
      <c r="K222" s="187">
        <v>0</v>
      </c>
      <c r="L222" s="209" t="s">
        <v>26</v>
      </c>
      <c r="M222" s="187">
        <v>0</v>
      </c>
      <c r="N222" s="187">
        <v>0</v>
      </c>
      <c r="O222" s="186" t="s">
        <v>26</v>
      </c>
      <c r="P222" s="187">
        <v>0</v>
      </c>
      <c r="Q222" s="187">
        <v>0</v>
      </c>
      <c r="R222" s="186" t="s">
        <v>26</v>
      </c>
      <c r="S222" s="187">
        <v>0</v>
      </c>
      <c r="T222" s="187">
        <v>0</v>
      </c>
      <c r="U222" s="186" t="s">
        <v>26</v>
      </c>
      <c r="V222" s="56">
        <v>0</v>
      </c>
      <c r="W222" s="56">
        <v>0</v>
      </c>
      <c r="X222" s="241"/>
      <c r="Y222" s="56"/>
      <c r="Z222" s="56"/>
      <c r="AA222" s="131"/>
      <c r="AB222" s="183">
        <f t="shared" si="65"/>
        <v>0</v>
      </c>
      <c r="AC222" s="183">
        <f t="shared" si="51"/>
        <v>0</v>
      </c>
      <c r="AD222" s="190" t="e">
        <f t="shared" si="63"/>
        <v>#DIV/0!</v>
      </c>
      <c r="AE222" s="190" t="e">
        <f t="shared" si="64"/>
        <v>#DIV/0!</v>
      </c>
      <c r="AF222" s="203"/>
    </row>
    <row r="223" spans="1:32" s="200" customFormat="1" ht="15.75" hidden="1" customHeight="1" x14ac:dyDescent="0.25">
      <c r="A223" s="198">
        <v>220</v>
      </c>
      <c r="B223" s="207" t="s">
        <v>607</v>
      </c>
      <c r="C223" s="321" t="s">
        <v>1726</v>
      </c>
      <c r="D223" s="207" t="s">
        <v>8</v>
      </c>
      <c r="E223" s="172" t="s">
        <v>3823</v>
      </c>
      <c r="F223" s="321" t="s">
        <v>1732</v>
      </c>
      <c r="G223" s="207" t="s">
        <v>1281</v>
      </c>
      <c r="H223" s="208">
        <v>1</v>
      </c>
      <c r="I223" s="207" t="s">
        <v>18</v>
      </c>
      <c r="J223" s="187">
        <v>0</v>
      </c>
      <c r="K223" s="187">
        <v>0</v>
      </c>
      <c r="L223" s="209" t="s">
        <v>26</v>
      </c>
      <c r="M223" s="187">
        <v>0</v>
      </c>
      <c r="N223" s="187">
        <v>0</v>
      </c>
      <c r="O223" s="186" t="s">
        <v>26</v>
      </c>
      <c r="P223" s="187">
        <v>0</v>
      </c>
      <c r="Q223" s="187">
        <v>0</v>
      </c>
      <c r="R223" s="186" t="s">
        <v>26</v>
      </c>
      <c r="S223" s="187">
        <v>0</v>
      </c>
      <c r="T223" s="187">
        <v>0</v>
      </c>
      <c r="U223" s="186" t="s">
        <v>26</v>
      </c>
      <c r="V223" s="223" t="s">
        <v>26</v>
      </c>
      <c r="W223" s="56"/>
      <c r="X223" s="241"/>
      <c r="Y223" s="56"/>
      <c r="Z223" s="56"/>
      <c r="AA223" s="131"/>
      <c r="AB223" s="183">
        <f t="shared" si="65"/>
        <v>0</v>
      </c>
      <c r="AC223" s="183">
        <f t="shared" si="51"/>
        <v>0</v>
      </c>
      <c r="AD223" s="190" t="e">
        <f t="shared" si="63"/>
        <v>#DIV/0!</v>
      </c>
      <c r="AE223" s="190" t="e">
        <f t="shared" si="64"/>
        <v>#DIV/0!</v>
      </c>
      <c r="AF223" s="203"/>
    </row>
    <row r="224" spans="1:32" s="200" customFormat="1" ht="15.75" hidden="1" customHeight="1" x14ac:dyDescent="0.25">
      <c r="A224" s="198">
        <v>221</v>
      </c>
      <c r="B224" s="207" t="s">
        <v>607</v>
      </c>
      <c r="C224" s="321" t="s">
        <v>1726</v>
      </c>
      <c r="D224" s="207" t="s">
        <v>8</v>
      </c>
      <c r="E224" s="172" t="s">
        <v>3824</v>
      </c>
      <c r="F224" s="321" t="s">
        <v>1732</v>
      </c>
      <c r="G224" s="207" t="s">
        <v>1281</v>
      </c>
      <c r="H224" s="208">
        <v>1</v>
      </c>
      <c r="I224" s="207" t="s">
        <v>18</v>
      </c>
      <c r="J224" s="187">
        <v>0</v>
      </c>
      <c r="K224" s="187">
        <v>0</v>
      </c>
      <c r="L224" s="209" t="s">
        <v>26</v>
      </c>
      <c r="M224" s="187">
        <v>0</v>
      </c>
      <c r="N224" s="187">
        <v>0</v>
      </c>
      <c r="O224" s="186" t="s">
        <v>26</v>
      </c>
      <c r="P224" s="187">
        <v>0</v>
      </c>
      <c r="Q224" s="187">
        <v>0</v>
      </c>
      <c r="R224" s="186" t="s">
        <v>26</v>
      </c>
      <c r="S224" s="187">
        <v>0</v>
      </c>
      <c r="T224" s="187">
        <v>0</v>
      </c>
      <c r="U224" s="186" t="s">
        <v>26</v>
      </c>
      <c r="V224" s="223" t="s">
        <v>26</v>
      </c>
      <c r="W224" s="56"/>
      <c r="X224" s="241"/>
      <c r="Y224" s="56"/>
      <c r="Z224" s="56"/>
      <c r="AA224" s="131"/>
      <c r="AB224" s="183">
        <f t="shared" si="65"/>
        <v>0</v>
      </c>
      <c r="AC224" s="183">
        <f t="shared" si="51"/>
        <v>0</v>
      </c>
      <c r="AD224" s="190" t="e">
        <f t="shared" si="63"/>
        <v>#DIV/0!</v>
      </c>
      <c r="AE224" s="190" t="e">
        <f t="shared" si="64"/>
        <v>#DIV/0!</v>
      </c>
      <c r="AF224" s="203"/>
    </row>
    <row r="225" spans="1:32" s="200" customFormat="1" ht="15.75" hidden="1" customHeight="1" x14ac:dyDescent="0.25">
      <c r="A225" s="198">
        <v>222</v>
      </c>
      <c r="B225" s="207" t="s">
        <v>607</v>
      </c>
      <c r="C225" s="321" t="s">
        <v>1726</v>
      </c>
      <c r="D225" s="207" t="s">
        <v>1287</v>
      </c>
      <c r="E225" s="321" t="s">
        <v>1733</v>
      </c>
      <c r="F225" s="321" t="s">
        <v>1734</v>
      </c>
      <c r="G225" s="207" t="s">
        <v>1285</v>
      </c>
      <c r="H225" s="208">
        <v>1</v>
      </c>
      <c r="I225" s="207" t="s">
        <v>18</v>
      </c>
      <c r="J225" s="183">
        <v>10</v>
      </c>
      <c r="K225" s="245">
        <v>4</v>
      </c>
      <c r="L225" s="246"/>
      <c r="M225" s="183">
        <v>2</v>
      </c>
      <c r="N225" s="245">
        <v>4</v>
      </c>
      <c r="O225" s="247" t="s">
        <v>2574</v>
      </c>
      <c r="P225" s="183">
        <v>2</v>
      </c>
      <c r="Q225" s="245">
        <v>4</v>
      </c>
      <c r="R225" s="248"/>
      <c r="S225" s="183">
        <v>2</v>
      </c>
      <c r="T225" s="183">
        <v>4</v>
      </c>
      <c r="U225" s="178" t="s">
        <v>3196</v>
      </c>
      <c r="V225" s="56">
        <v>1</v>
      </c>
      <c r="W225" s="56">
        <v>4</v>
      </c>
      <c r="X225" s="241" t="s">
        <v>3196</v>
      </c>
      <c r="Y225" s="56"/>
      <c r="Z225" s="56"/>
      <c r="AA225" s="131"/>
      <c r="AB225" s="183">
        <f t="shared" ref="AB225" si="66">J225+M225+P225+S225+V225</f>
        <v>17</v>
      </c>
      <c r="AC225" s="183">
        <f t="shared" ref="AC225" si="67">K225+N225+Q225+T225+W225</f>
        <v>20</v>
      </c>
      <c r="AD225" s="190">
        <f t="shared" si="63"/>
        <v>0.85</v>
      </c>
      <c r="AE225" s="190">
        <f t="shared" si="64"/>
        <v>0.85</v>
      </c>
      <c r="AF225" s="203"/>
    </row>
    <row r="226" spans="1:32" s="200" customFormat="1" ht="15.75" hidden="1" customHeight="1" x14ac:dyDescent="0.25">
      <c r="A226" s="198">
        <v>223</v>
      </c>
      <c r="B226" s="207" t="s">
        <v>607</v>
      </c>
      <c r="C226" s="321" t="s">
        <v>1726</v>
      </c>
      <c r="D226" s="207" t="s">
        <v>8</v>
      </c>
      <c r="E226" s="206" t="s">
        <v>1735</v>
      </c>
      <c r="F226" s="321" t="s">
        <v>1736</v>
      </c>
      <c r="G226" s="207" t="s">
        <v>1281</v>
      </c>
      <c r="H226" s="208">
        <v>1</v>
      </c>
      <c r="I226" s="207" t="s">
        <v>18</v>
      </c>
      <c r="J226" s="187">
        <v>0</v>
      </c>
      <c r="K226" s="187">
        <v>0</v>
      </c>
      <c r="L226" s="209" t="s">
        <v>26</v>
      </c>
      <c r="M226" s="187">
        <v>0</v>
      </c>
      <c r="N226" s="187">
        <v>0</v>
      </c>
      <c r="O226" s="186" t="s">
        <v>26</v>
      </c>
      <c r="P226" s="187">
        <v>0</v>
      </c>
      <c r="Q226" s="187">
        <v>0</v>
      </c>
      <c r="R226" s="186" t="s">
        <v>26</v>
      </c>
      <c r="S226" s="187">
        <v>0</v>
      </c>
      <c r="T226" s="187">
        <v>0</v>
      </c>
      <c r="U226" s="186" t="s">
        <v>26</v>
      </c>
      <c r="V226" s="223" t="s">
        <v>26</v>
      </c>
      <c r="W226" s="56"/>
      <c r="X226" s="241"/>
      <c r="Y226" s="56"/>
      <c r="Z226" s="56"/>
      <c r="AA226" s="131"/>
      <c r="AB226" s="183">
        <f t="shared" si="65"/>
        <v>0</v>
      </c>
      <c r="AC226" s="183">
        <f t="shared" si="65"/>
        <v>0</v>
      </c>
      <c r="AD226" s="190" t="e">
        <f t="shared" si="63"/>
        <v>#DIV/0!</v>
      </c>
      <c r="AE226" s="190" t="e">
        <f t="shared" si="64"/>
        <v>#DIV/0!</v>
      </c>
      <c r="AF226" s="203"/>
    </row>
    <row r="227" spans="1:32" s="200" customFormat="1" ht="15.75" hidden="1" customHeight="1" x14ac:dyDescent="0.25">
      <c r="A227" s="198">
        <v>224</v>
      </c>
      <c r="B227" s="207" t="s">
        <v>607</v>
      </c>
      <c r="C227" s="321" t="s">
        <v>1726</v>
      </c>
      <c r="D227" s="207" t="s">
        <v>8</v>
      </c>
      <c r="E227" s="321" t="s">
        <v>1737</v>
      </c>
      <c r="F227" s="321" t="s">
        <v>1738</v>
      </c>
      <c r="G227" s="207" t="s">
        <v>1314</v>
      </c>
      <c r="H227" s="208">
        <v>1</v>
      </c>
      <c r="I227" s="207" t="s">
        <v>18</v>
      </c>
      <c r="J227" s="187">
        <v>0</v>
      </c>
      <c r="K227" s="187">
        <v>0</v>
      </c>
      <c r="L227" s="209" t="s">
        <v>26</v>
      </c>
      <c r="M227" s="187">
        <v>0</v>
      </c>
      <c r="N227" s="187">
        <v>0</v>
      </c>
      <c r="O227" s="186" t="s">
        <v>26</v>
      </c>
      <c r="P227" s="187">
        <v>0</v>
      </c>
      <c r="Q227" s="187">
        <v>0</v>
      </c>
      <c r="R227" s="186" t="s">
        <v>26</v>
      </c>
      <c r="S227" s="187">
        <v>0</v>
      </c>
      <c r="T227" s="187">
        <v>0</v>
      </c>
      <c r="U227" s="186" t="s">
        <v>26</v>
      </c>
      <c r="V227" s="223" t="s">
        <v>26</v>
      </c>
      <c r="W227" s="56"/>
      <c r="X227" s="241"/>
      <c r="Y227" s="56"/>
      <c r="Z227" s="56"/>
      <c r="AA227" s="131"/>
      <c r="AB227" s="183">
        <f t="shared" si="65"/>
        <v>0</v>
      </c>
      <c r="AC227" s="183">
        <f t="shared" si="65"/>
        <v>0</v>
      </c>
      <c r="AD227" s="190" t="e">
        <f t="shared" si="63"/>
        <v>#DIV/0!</v>
      </c>
      <c r="AE227" s="190" t="e">
        <f t="shared" si="64"/>
        <v>#DIV/0!</v>
      </c>
      <c r="AF227" s="203"/>
    </row>
    <row r="228" spans="1:32" s="200" customFormat="1" ht="15.75" hidden="1" customHeight="1" x14ac:dyDescent="0.25">
      <c r="A228" s="198">
        <v>225</v>
      </c>
      <c r="B228" s="207" t="s">
        <v>474</v>
      </c>
      <c r="C228" s="321" t="s">
        <v>1739</v>
      </c>
      <c r="D228" s="207" t="s">
        <v>1311</v>
      </c>
      <c r="E228" s="321" t="s">
        <v>1740</v>
      </c>
      <c r="F228" s="321" t="s">
        <v>1741</v>
      </c>
      <c r="G228" s="207" t="s">
        <v>1295</v>
      </c>
      <c r="H228" s="208">
        <v>1</v>
      </c>
      <c r="I228" s="207" t="s">
        <v>18</v>
      </c>
      <c r="J228" s="187">
        <v>0</v>
      </c>
      <c r="K228" s="187">
        <v>0</v>
      </c>
      <c r="L228" s="209" t="s">
        <v>26</v>
      </c>
      <c r="M228" s="187">
        <v>0</v>
      </c>
      <c r="N228" s="187">
        <v>0</v>
      </c>
      <c r="O228" s="186" t="s">
        <v>26</v>
      </c>
      <c r="P228" s="183">
        <v>1862</v>
      </c>
      <c r="Q228" s="183">
        <v>2010</v>
      </c>
      <c r="R228" s="213" t="s">
        <v>2809</v>
      </c>
      <c r="S228" s="187">
        <v>0</v>
      </c>
      <c r="T228" s="187">
        <v>0</v>
      </c>
      <c r="U228" s="186" t="s">
        <v>26</v>
      </c>
      <c r="V228" s="187">
        <v>0</v>
      </c>
      <c r="W228" s="187">
        <v>0</v>
      </c>
      <c r="X228" s="221" t="s">
        <v>26</v>
      </c>
      <c r="Y228" s="56"/>
      <c r="Z228" s="56"/>
      <c r="AA228" s="131"/>
      <c r="AB228" s="183">
        <f t="shared" ref="AB228" si="68">J228+M228+P228+S228+V228</f>
        <v>1862</v>
      </c>
      <c r="AC228" s="183">
        <f t="shared" ref="AC228" si="69">K228+N228+Q228+T228+W228</f>
        <v>2010</v>
      </c>
      <c r="AD228" s="190">
        <f t="shared" si="63"/>
        <v>0.92636815920398008</v>
      </c>
      <c r="AE228" s="190">
        <f t="shared" si="64"/>
        <v>0.92636815920398008</v>
      </c>
      <c r="AF228" s="203"/>
    </row>
    <row r="229" spans="1:32" s="200" customFormat="1" ht="15.75" hidden="1" customHeight="1" x14ac:dyDescent="0.25">
      <c r="A229" s="198">
        <v>226</v>
      </c>
      <c r="B229" s="207" t="s">
        <v>474</v>
      </c>
      <c r="C229" s="321" t="s">
        <v>1739</v>
      </c>
      <c r="D229" s="207" t="s">
        <v>1282</v>
      </c>
      <c r="E229" s="321" t="s">
        <v>1742</v>
      </c>
      <c r="F229" s="321" t="s">
        <v>3748</v>
      </c>
      <c r="G229" s="207" t="s">
        <v>1314</v>
      </c>
      <c r="H229" s="208">
        <v>1</v>
      </c>
      <c r="I229" s="207" t="s">
        <v>18</v>
      </c>
      <c r="J229" s="187">
        <v>0</v>
      </c>
      <c r="K229" s="187">
        <v>0</v>
      </c>
      <c r="L229" s="209" t="s">
        <v>26</v>
      </c>
      <c r="M229" s="187">
        <v>0</v>
      </c>
      <c r="N229" s="187">
        <v>0</v>
      </c>
      <c r="O229" s="186" t="s">
        <v>26</v>
      </c>
      <c r="P229" s="187">
        <v>0</v>
      </c>
      <c r="Q229" s="187">
        <v>0</v>
      </c>
      <c r="R229" s="186" t="s">
        <v>26</v>
      </c>
      <c r="S229" s="187">
        <v>0</v>
      </c>
      <c r="T229" s="187">
        <v>0</v>
      </c>
      <c r="U229" s="186" t="s">
        <v>26</v>
      </c>
      <c r="V229" s="187">
        <v>0</v>
      </c>
      <c r="W229" s="187">
        <v>0</v>
      </c>
      <c r="X229" s="221" t="s">
        <v>26</v>
      </c>
      <c r="Y229" s="56"/>
      <c r="Z229" s="56"/>
      <c r="AA229" s="131"/>
      <c r="AB229" s="183">
        <f t="shared" si="65"/>
        <v>0</v>
      </c>
      <c r="AC229" s="183">
        <f t="shared" si="65"/>
        <v>0</v>
      </c>
      <c r="AD229" s="190" t="e">
        <f t="shared" si="63"/>
        <v>#DIV/0!</v>
      </c>
      <c r="AE229" s="190" t="e">
        <f t="shared" si="64"/>
        <v>#DIV/0!</v>
      </c>
      <c r="AF229" s="203"/>
    </row>
    <row r="230" spans="1:32" s="200" customFormat="1" ht="15.75" hidden="1" customHeight="1" x14ac:dyDescent="0.25">
      <c r="A230" s="198">
        <v>227</v>
      </c>
      <c r="B230" s="207" t="s">
        <v>474</v>
      </c>
      <c r="C230" s="321" t="s">
        <v>1739</v>
      </c>
      <c r="D230" s="207" t="s">
        <v>1287</v>
      </c>
      <c r="E230" s="321" t="s">
        <v>1743</v>
      </c>
      <c r="F230" s="321" t="s">
        <v>1744</v>
      </c>
      <c r="G230" s="207" t="s">
        <v>1314</v>
      </c>
      <c r="H230" s="208">
        <v>1</v>
      </c>
      <c r="I230" s="207" t="s">
        <v>18</v>
      </c>
      <c r="J230" s="187">
        <v>0</v>
      </c>
      <c r="K230" s="187">
        <v>0</v>
      </c>
      <c r="L230" s="209" t="s">
        <v>26</v>
      </c>
      <c r="M230" s="187">
        <v>0</v>
      </c>
      <c r="N230" s="187">
        <v>0</v>
      </c>
      <c r="O230" s="186" t="s">
        <v>26</v>
      </c>
      <c r="P230" s="187">
        <v>0</v>
      </c>
      <c r="Q230" s="187">
        <v>0</v>
      </c>
      <c r="R230" s="186" t="s">
        <v>26</v>
      </c>
      <c r="S230" s="187">
        <v>0</v>
      </c>
      <c r="T230" s="187">
        <v>0</v>
      </c>
      <c r="U230" s="186" t="s">
        <v>26</v>
      </c>
      <c r="V230" s="187">
        <v>0</v>
      </c>
      <c r="W230" s="187">
        <v>0</v>
      </c>
      <c r="X230" s="221" t="s">
        <v>26</v>
      </c>
      <c r="Y230" s="56"/>
      <c r="Z230" s="56"/>
      <c r="AA230" s="131"/>
      <c r="AB230" s="183">
        <f t="shared" si="65"/>
        <v>0</v>
      </c>
      <c r="AC230" s="183">
        <f t="shared" si="65"/>
        <v>0</v>
      </c>
      <c r="AD230" s="190" t="e">
        <f t="shared" si="63"/>
        <v>#DIV/0!</v>
      </c>
      <c r="AE230" s="190" t="e">
        <f t="shared" si="64"/>
        <v>#DIV/0!</v>
      </c>
      <c r="AF230" s="203"/>
    </row>
    <row r="231" spans="1:32" s="200" customFormat="1" ht="15.75" hidden="1" customHeight="1" x14ac:dyDescent="0.25">
      <c r="A231" s="198">
        <v>228</v>
      </c>
      <c r="B231" s="207" t="s">
        <v>474</v>
      </c>
      <c r="C231" s="321" t="s">
        <v>1739</v>
      </c>
      <c r="D231" s="207" t="s">
        <v>8</v>
      </c>
      <c r="E231" s="321" t="s">
        <v>1745</v>
      </c>
      <c r="F231" s="321" t="s">
        <v>1746</v>
      </c>
      <c r="G231" s="207" t="s">
        <v>1285</v>
      </c>
      <c r="H231" s="342">
        <v>1</v>
      </c>
      <c r="I231" s="207" t="s">
        <v>18</v>
      </c>
      <c r="J231" s="249">
        <v>6042136</v>
      </c>
      <c r="K231" s="249">
        <v>6042136</v>
      </c>
      <c r="L231" s="250" t="s">
        <v>1747</v>
      </c>
      <c r="M231" s="249">
        <v>5306475</v>
      </c>
      <c r="N231" s="249">
        <v>5306475</v>
      </c>
      <c r="O231" s="212" t="s">
        <v>1747</v>
      </c>
      <c r="P231" s="183">
        <v>6070879</v>
      </c>
      <c r="Q231" s="183">
        <v>6070879</v>
      </c>
      <c r="R231" s="213" t="s">
        <v>1747</v>
      </c>
      <c r="S231" s="251">
        <v>4524786</v>
      </c>
      <c r="T231" s="251">
        <v>4524786</v>
      </c>
      <c r="U231" s="194" t="s">
        <v>1747</v>
      </c>
      <c r="V231" s="187">
        <v>0</v>
      </c>
      <c r="W231" s="187">
        <v>0</v>
      </c>
      <c r="X231" s="221" t="s">
        <v>26</v>
      </c>
      <c r="Y231" s="56"/>
      <c r="Z231" s="56"/>
      <c r="AA231" s="131"/>
      <c r="AB231" s="183">
        <f t="shared" ref="AB231:AB236" si="70">J231+M231+P231+S231+V231</f>
        <v>21944276</v>
      </c>
      <c r="AC231" s="183">
        <f t="shared" ref="AC231:AC236" si="71">K231+N231+Q231+T231+W231</f>
        <v>21944276</v>
      </c>
      <c r="AD231" s="190">
        <f t="shared" si="63"/>
        <v>1</v>
      </c>
      <c r="AE231" s="190">
        <f t="shared" si="64"/>
        <v>1</v>
      </c>
      <c r="AF231" s="203"/>
    </row>
    <row r="232" spans="1:32" s="200" customFormat="1" ht="15.75" hidden="1" customHeight="1" x14ac:dyDescent="0.25">
      <c r="A232" s="198">
        <v>229</v>
      </c>
      <c r="B232" s="207" t="s">
        <v>474</v>
      </c>
      <c r="C232" s="321" t="s">
        <v>1739</v>
      </c>
      <c r="D232" s="207" t="s">
        <v>8</v>
      </c>
      <c r="E232" s="321" t="s">
        <v>3745</v>
      </c>
      <c r="F232" s="321" t="s">
        <v>3746</v>
      </c>
      <c r="G232" s="207" t="s">
        <v>1314</v>
      </c>
      <c r="H232" s="342">
        <v>1</v>
      </c>
      <c r="I232" s="207" t="s">
        <v>18</v>
      </c>
      <c r="J232" s="187">
        <v>0</v>
      </c>
      <c r="K232" s="187">
        <v>0</v>
      </c>
      <c r="L232" s="209" t="s">
        <v>26</v>
      </c>
      <c r="M232" s="187">
        <v>0</v>
      </c>
      <c r="N232" s="187">
        <v>0</v>
      </c>
      <c r="O232" s="186" t="s">
        <v>26</v>
      </c>
      <c r="P232" s="183">
        <v>1</v>
      </c>
      <c r="Q232" s="187">
        <v>1</v>
      </c>
      <c r="R232" s="213" t="s">
        <v>2810</v>
      </c>
      <c r="S232" s="599" t="s">
        <v>1164</v>
      </c>
      <c r="T232" s="600"/>
      <c r="U232" s="601"/>
      <c r="V232" s="187">
        <v>0</v>
      </c>
      <c r="W232" s="187">
        <v>0</v>
      </c>
      <c r="X232" s="221" t="s">
        <v>26</v>
      </c>
      <c r="Y232" s="56"/>
      <c r="Z232" s="56"/>
      <c r="AA232" s="131"/>
      <c r="AB232" s="183">
        <f>J232+M232+P232+V232</f>
        <v>1</v>
      </c>
      <c r="AC232" s="183">
        <f t="shared" si="71"/>
        <v>1</v>
      </c>
      <c r="AD232" s="190">
        <f t="shared" si="63"/>
        <v>1</v>
      </c>
      <c r="AE232" s="190">
        <f t="shared" si="64"/>
        <v>1</v>
      </c>
      <c r="AF232" s="203"/>
    </row>
    <row r="233" spans="1:32" s="200" customFormat="1" ht="15.75" hidden="1" customHeight="1" x14ac:dyDescent="0.25">
      <c r="A233" s="198">
        <v>230</v>
      </c>
      <c r="B233" s="207" t="s">
        <v>474</v>
      </c>
      <c r="C233" s="321" t="s">
        <v>1739</v>
      </c>
      <c r="D233" s="207" t="s">
        <v>8</v>
      </c>
      <c r="E233" s="321" t="s">
        <v>1748</v>
      </c>
      <c r="F233" s="321" t="s">
        <v>1749</v>
      </c>
      <c r="G233" s="207" t="s">
        <v>1285</v>
      </c>
      <c r="H233" s="342">
        <v>1</v>
      </c>
      <c r="I233" s="207" t="s">
        <v>18</v>
      </c>
      <c r="J233" s="192">
        <v>181</v>
      </c>
      <c r="K233" s="183">
        <v>181</v>
      </c>
      <c r="L233" s="252" t="s">
        <v>1750</v>
      </c>
      <c r="M233" s="192">
        <v>254</v>
      </c>
      <c r="N233" s="183">
        <v>254</v>
      </c>
      <c r="O233" s="212" t="s">
        <v>1750</v>
      </c>
      <c r="P233" s="183">
        <v>41</v>
      </c>
      <c r="Q233" s="183">
        <v>41</v>
      </c>
      <c r="R233" s="213" t="s">
        <v>1750</v>
      </c>
      <c r="S233" s="207">
        <v>154</v>
      </c>
      <c r="T233" s="207">
        <v>154</v>
      </c>
      <c r="U233" s="178" t="s">
        <v>1750</v>
      </c>
      <c r="V233" s="56">
        <v>0</v>
      </c>
      <c r="W233" s="56">
        <v>157</v>
      </c>
      <c r="X233" s="210" t="s">
        <v>3684</v>
      </c>
      <c r="Y233" s="56"/>
      <c r="Z233" s="56"/>
      <c r="AA233" s="131"/>
      <c r="AB233" s="183">
        <f t="shared" si="70"/>
        <v>630</v>
      </c>
      <c r="AC233" s="183">
        <f t="shared" si="71"/>
        <v>787</v>
      </c>
      <c r="AD233" s="190">
        <f t="shared" si="63"/>
        <v>0.80050825921219826</v>
      </c>
      <c r="AE233" s="190">
        <f t="shared" si="64"/>
        <v>0.80050825921219826</v>
      </c>
      <c r="AF233" s="203"/>
    </row>
    <row r="234" spans="1:32" s="200" customFormat="1" ht="15.75" hidden="1" customHeight="1" x14ac:dyDescent="0.25">
      <c r="A234" s="198">
        <v>231</v>
      </c>
      <c r="B234" s="207" t="s">
        <v>474</v>
      </c>
      <c r="C234" s="321" t="s">
        <v>1739</v>
      </c>
      <c r="D234" s="207" t="s">
        <v>1287</v>
      </c>
      <c r="E234" s="321" t="s">
        <v>1751</v>
      </c>
      <c r="F234" s="321" t="s">
        <v>1752</v>
      </c>
      <c r="G234" s="207" t="s">
        <v>1295</v>
      </c>
      <c r="H234" s="208">
        <v>1</v>
      </c>
      <c r="I234" s="207" t="s">
        <v>18</v>
      </c>
      <c r="J234" s="187">
        <v>0</v>
      </c>
      <c r="K234" s="187">
        <v>0</v>
      </c>
      <c r="L234" s="209" t="s">
        <v>26</v>
      </c>
      <c r="M234" s="187">
        <v>0</v>
      </c>
      <c r="N234" s="187">
        <v>0</v>
      </c>
      <c r="O234" s="186" t="s">
        <v>26</v>
      </c>
      <c r="P234" s="253">
        <v>1.0489999999999999</v>
      </c>
      <c r="Q234" s="232">
        <v>1</v>
      </c>
      <c r="R234" s="213" t="s">
        <v>2811</v>
      </c>
      <c r="S234" s="187">
        <v>0</v>
      </c>
      <c r="T234" s="187">
        <v>0</v>
      </c>
      <c r="U234" s="186" t="s">
        <v>26</v>
      </c>
      <c r="V234" s="187">
        <v>0</v>
      </c>
      <c r="W234" s="187">
        <v>0</v>
      </c>
      <c r="X234" s="221" t="s">
        <v>26</v>
      </c>
      <c r="Y234" s="56"/>
      <c r="Z234" s="56"/>
      <c r="AA234" s="131"/>
      <c r="AB234" s="183">
        <f t="shared" si="70"/>
        <v>1.0489999999999999</v>
      </c>
      <c r="AC234" s="183">
        <f t="shared" si="71"/>
        <v>1</v>
      </c>
      <c r="AD234" s="190">
        <f t="shared" si="63"/>
        <v>1.0489999999999999</v>
      </c>
      <c r="AE234" s="190">
        <f t="shared" si="64"/>
        <v>1.0489999999999999</v>
      </c>
      <c r="AF234" s="203"/>
    </row>
    <row r="235" spans="1:32" s="200" customFormat="1" ht="15.75" hidden="1" customHeight="1" x14ac:dyDescent="0.25">
      <c r="A235" s="198">
        <v>232</v>
      </c>
      <c r="B235" s="207" t="s">
        <v>474</v>
      </c>
      <c r="C235" s="321" t="s">
        <v>1739</v>
      </c>
      <c r="D235" s="207" t="s">
        <v>8</v>
      </c>
      <c r="E235" s="321" t="s">
        <v>1753</v>
      </c>
      <c r="F235" s="321" t="s">
        <v>1754</v>
      </c>
      <c r="G235" s="207" t="s">
        <v>1285</v>
      </c>
      <c r="H235" s="342">
        <v>1</v>
      </c>
      <c r="I235" s="207" t="s">
        <v>18</v>
      </c>
      <c r="J235" s="183">
        <v>4</v>
      </c>
      <c r="K235" s="187">
        <v>4</v>
      </c>
      <c r="L235" s="252" t="s">
        <v>1755</v>
      </c>
      <c r="M235" s="183">
        <v>4</v>
      </c>
      <c r="N235" s="187">
        <v>4</v>
      </c>
      <c r="O235" s="212" t="s">
        <v>1755</v>
      </c>
      <c r="P235" s="183">
        <v>5</v>
      </c>
      <c r="Q235" s="187">
        <v>3</v>
      </c>
      <c r="R235" s="213" t="s">
        <v>1755</v>
      </c>
      <c r="S235" s="207">
        <v>2</v>
      </c>
      <c r="T235" s="207">
        <v>4</v>
      </c>
      <c r="U235" s="194" t="s">
        <v>3132</v>
      </c>
      <c r="V235" s="56">
        <v>4</v>
      </c>
      <c r="W235" s="56">
        <v>4</v>
      </c>
      <c r="X235" s="254" t="s">
        <v>3132</v>
      </c>
      <c r="Y235" s="56"/>
      <c r="Z235" s="56"/>
      <c r="AA235" s="131"/>
      <c r="AB235" s="183">
        <f t="shared" si="70"/>
        <v>19</v>
      </c>
      <c r="AC235" s="183">
        <f t="shared" si="71"/>
        <v>19</v>
      </c>
      <c r="AD235" s="190">
        <f t="shared" si="63"/>
        <v>1</v>
      </c>
      <c r="AE235" s="190">
        <f t="shared" si="64"/>
        <v>1</v>
      </c>
      <c r="AF235" s="203"/>
    </row>
    <row r="236" spans="1:32" s="200" customFormat="1" ht="15.75" hidden="1" customHeight="1" x14ac:dyDescent="0.25">
      <c r="A236" s="198">
        <v>233</v>
      </c>
      <c r="B236" s="207" t="s">
        <v>474</v>
      </c>
      <c r="C236" s="321" t="s">
        <v>1739</v>
      </c>
      <c r="D236" s="207" t="s">
        <v>8</v>
      </c>
      <c r="E236" s="321" t="s">
        <v>1756</v>
      </c>
      <c r="F236" s="321" t="s">
        <v>1757</v>
      </c>
      <c r="G236" s="207" t="s">
        <v>1285</v>
      </c>
      <c r="H236" s="342">
        <v>1</v>
      </c>
      <c r="I236" s="207" t="s">
        <v>18</v>
      </c>
      <c r="J236" s="207">
        <v>3314</v>
      </c>
      <c r="K236" s="207">
        <v>3612</v>
      </c>
      <c r="L236" s="252" t="s">
        <v>1758</v>
      </c>
      <c r="M236" s="251">
        <v>2991</v>
      </c>
      <c r="N236" s="251">
        <v>3182</v>
      </c>
      <c r="O236" s="212" t="s">
        <v>1758</v>
      </c>
      <c r="P236" s="183">
        <v>3517</v>
      </c>
      <c r="Q236" s="183">
        <v>3925</v>
      </c>
      <c r="R236" s="213" t="s">
        <v>2812</v>
      </c>
      <c r="S236" s="251">
        <v>4131</v>
      </c>
      <c r="T236" s="251">
        <v>4587</v>
      </c>
      <c r="U236" s="178" t="s">
        <v>2812</v>
      </c>
      <c r="V236" s="56">
        <v>4339</v>
      </c>
      <c r="W236" s="56">
        <v>5010</v>
      </c>
      <c r="X236" s="255" t="s">
        <v>2812</v>
      </c>
      <c r="Y236" s="56"/>
      <c r="Z236" s="56"/>
      <c r="AA236" s="131"/>
      <c r="AB236" s="183">
        <f t="shared" si="70"/>
        <v>18292</v>
      </c>
      <c r="AC236" s="183">
        <f t="shared" si="71"/>
        <v>20316</v>
      </c>
      <c r="AD236" s="190">
        <f t="shared" si="63"/>
        <v>0.90037408938767471</v>
      </c>
      <c r="AE236" s="190">
        <f t="shared" si="64"/>
        <v>0.90037408938767471</v>
      </c>
      <c r="AF236" s="203"/>
    </row>
    <row r="237" spans="1:32" s="200" customFormat="1" ht="15.75" hidden="1" customHeight="1" x14ac:dyDescent="0.25">
      <c r="A237" s="198">
        <v>234</v>
      </c>
      <c r="B237" s="207" t="s">
        <v>474</v>
      </c>
      <c r="C237" s="321" t="s">
        <v>1739</v>
      </c>
      <c r="D237" s="207" t="s">
        <v>8</v>
      </c>
      <c r="E237" s="321" t="s">
        <v>1759</v>
      </c>
      <c r="F237" s="321" t="s">
        <v>3747</v>
      </c>
      <c r="G237" s="214" t="s">
        <v>1281</v>
      </c>
      <c r="H237" s="342">
        <v>1</v>
      </c>
      <c r="I237" s="207" t="s">
        <v>18</v>
      </c>
      <c r="J237" s="187">
        <v>0</v>
      </c>
      <c r="K237" s="187">
        <v>0</v>
      </c>
      <c r="L237" s="209" t="s">
        <v>26</v>
      </c>
      <c r="M237" s="187">
        <v>0</v>
      </c>
      <c r="N237" s="187">
        <v>0</v>
      </c>
      <c r="O237" s="186" t="s">
        <v>26</v>
      </c>
      <c r="P237" s="187">
        <v>0</v>
      </c>
      <c r="Q237" s="187">
        <v>0</v>
      </c>
      <c r="R237" s="186" t="s">
        <v>26</v>
      </c>
      <c r="S237" s="187">
        <v>0</v>
      </c>
      <c r="T237" s="187">
        <v>0</v>
      </c>
      <c r="U237" s="186" t="s">
        <v>26</v>
      </c>
      <c r="V237" s="187">
        <v>0</v>
      </c>
      <c r="W237" s="187">
        <v>0</v>
      </c>
      <c r="X237" s="221" t="s">
        <v>26</v>
      </c>
      <c r="Y237" s="56"/>
      <c r="Z237" s="56"/>
      <c r="AA237" s="131"/>
      <c r="AB237" s="183">
        <f t="shared" si="65"/>
        <v>0</v>
      </c>
      <c r="AC237" s="183">
        <f t="shared" si="65"/>
        <v>0</v>
      </c>
      <c r="AD237" s="190" t="e">
        <f t="shared" si="63"/>
        <v>#DIV/0!</v>
      </c>
      <c r="AE237" s="190" t="e">
        <f t="shared" si="64"/>
        <v>#DIV/0!</v>
      </c>
      <c r="AF237" s="203"/>
    </row>
    <row r="238" spans="1:32" s="200" customFormat="1" ht="15.75" hidden="1" customHeight="1" x14ac:dyDescent="0.25">
      <c r="A238" s="198">
        <v>235</v>
      </c>
      <c r="B238" s="207" t="s">
        <v>474</v>
      </c>
      <c r="C238" s="321" t="s">
        <v>1739</v>
      </c>
      <c r="D238" s="207" t="s">
        <v>8</v>
      </c>
      <c r="E238" s="321" t="s">
        <v>1760</v>
      </c>
      <c r="F238" s="321" t="s">
        <v>1761</v>
      </c>
      <c r="G238" s="214" t="s">
        <v>1281</v>
      </c>
      <c r="H238" s="342">
        <v>1</v>
      </c>
      <c r="I238" s="207" t="s">
        <v>18</v>
      </c>
      <c r="J238" s="187">
        <v>0</v>
      </c>
      <c r="K238" s="187">
        <v>0</v>
      </c>
      <c r="L238" s="209" t="s">
        <v>26</v>
      </c>
      <c r="M238" s="187">
        <v>0</v>
      </c>
      <c r="N238" s="187">
        <v>0</v>
      </c>
      <c r="O238" s="186" t="s">
        <v>26</v>
      </c>
      <c r="P238" s="187">
        <v>0</v>
      </c>
      <c r="Q238" s="187">
        <v>0</v>
      </c>
      <c r="R238" s="186" t="s">
        <v>26</v>
      </c>
      <c r="S238" s="187">
        <v>0</v>
      </c>
      <c r="T238" s="187">
        <v>0</v>
      </c>
      <c r="U238" s="186" t="s">
        <v>26</v>
      </c>
      <c r="V238" s="187">
        <v>0</v>
      </c>
      <c r="W238" s="187">
        <v>0</v>
      </c>
      <c r="X238" s="221" t="s">
        <v>26</v>
      </c>
      <c r="Y238" s="56"/>
      <c r="Z238" s="56"/>
      <c r="AA238" s="131"/>
      <c r="AB238" s="183">
        <f t="shared" si="65"/>
        <v>0</v>
      </c>
      <c r="AC238" s="183">
        <f t="shared" si="65"/>
        <v>0</v>
      </c>
      <c r="AD238" s="190" t="e">
        <f t="shared" si="63"/>
        <v>#DIV/0!</v>
      </c>
      <c r="AE238" s="190" t="e">
        <f t="shared" si="64"/>
        <v>#DIV/0!</v>
      </c>
      <c r="AF238" s="203"/>
    </row>
    <row r="239" spans="1:32" s="200" customFormat="1" ht="15.75" hidden="1" customHeight="1" x14ac:dyDescent="0.25">
      <c r="A239" s="198">
        <v>236</v>
      </c>
      <c r="B239" s="207" t="s">
        <v>1153</v>
      </c>
      <c r="C239" s="321" t="s">
        <v>1762</v>
      </c>
      <c r="D239" s="207" t="s">
        <v>1311</v>
      </c>
      <c r="E239" s="321" t="s">
        <v>1763</v>
      </c>
      <c r="F239" s="321" t="s">
        <v>1741</v>
      </c>
      <c r="G239" s="207" t="s">
        <v>1281</v>
      </c>
      <c r="H239" s="208">
        <v>1</v>
      </c>
      <c r="I239" s="207" t="s">
        <v>18</v>
      </c>
      <c r="J239" s="187">
        <v>0</v>
      </c>
      <c r="K239" s="187">
        <v>0</v>
      </c>
      <c r="L239" s="209" t="s">
        <v>26</v>
      </c>
      <c r="M239" s="187">
        <v>0</v>
      </c>
      <c r="N239" s="187">
        <v>0</v>
      </c>
      <c r="O239" s="186" t="s">
        <v>26</v>
      </c>
      <c r="P239" s="187">
        <v>0</v>
      </c>
      <c r="Q239" s="187">
        <v>0</v>
      </c>
      <c r="R239" s="186" t="s">
        <v>26</v>
      </c>
      <c r="S239" s="183">
        <v>0</v>
      </c>
      <c r="T239" s="183">
        <v>0</v>
      </c>
      <c r="U239" s="167"/>
      <c r="V239" s="187">
        <v>0</v>
      </c>
      <c r="W239" s="187">
        <v>0</v>
      </c>
      <c r="X239" s="221" t="s">
        <v>26</v>
      </c>
      <c r="Y239" s="56"/>
      <c r="Z239" s="56"/>
      <c r="AA239" s="131"/>
      <c r="AB239" s="183">
        <f t="shared" si="65"/>
        <v>0</v>
      </c>
      <c r="AC239" s="183">
        <f t="shared" si="65"/>
        <v>0</v>
      </c>
      <c r="AD239" s="190" t="e">
        <f t="shared" si="63"/>
        <v>#DIV/0!</v>
      </c>
      <c r="AE239" s="190" t="e">
        <f t="shared" si="64"/>
        <v>#DIV/0!</v>
      </c>
      <c r="AF239" s="203"/>
    </row>
    <row r="240" spans="1:32" s="200" customFormat="1" ht="15.75" hidden="1" customHeight="1" x14ac:dyDescent="0.25">
      <c r="A240" s="198">
        <v>237</v>
      </c>
      <c r="B240" s="207" t="s">
        <v>1153</v>
      </c>
      <c r="C240" s="321" t="s">
        <v>1762</v>
      </c>
      <c r="D240" s="207" t="s">
        <v>1282</v>
      </c>
      <c r="E240" s="321" t="s">
        <v>1764</v>
      </c>
      <c r="F240" s="321" t="s">
        <v>1765</v>
      </c>
      <c r="G240" s="207" t="s">
        <v>1281</v>
      </c>
      <c r="H240" s="208">
        <v>1</v>
      </c>
      <c r="I240" s="207" t="s">
        <v>18</v>
      </c>
      <c r="J240" s="187">
        <v>0</v>
      </c>
      <c r="K240" s="187">
        <v>0</v>
      </c>
      <c r="L240" s="209" t="s">
        <v>26</v>
      </c>
      <c r="M240" s="187">
        <v>0</v>
      </c>
      <c r="N240" s="187">
        <v>0</v>
      </c>
      <c r="O240" s="186" t="s">
        <v>26</v>
      </c>
      <c r="P240" s="183">
        <v>1</v>
      </c>
      <c r="Q240" s="187">
        <v>3</v>
      </c>
      <c r="R240" s="213" t="s">
        <v>2721</v>
      </c>
      <c r="S240" s="183">
        <v>0</v>
      </c>
      <c r="T240" s="183">
        <v>0</v>
      </c>
      <c r="U240" s="167"/>
      <c r="V240" s="187">
        <v>0</v>
      </c>
      <c r="W240" s="187">
        <v>0</v>
      </c>
      <c r="X240" s="221" t="s">
        <v>26</v>
      </c>
      <c r="Y240" s="56"/>
      <c r="Z240" s="56"/>
      <c r="AA240" s="131"/>
      <c r="AB240" s="183">
        <f t="shared" ref="AB240" si="72">J240+M240+P240+S240+V240</f>
        <v>1</v>
      </c>
      <c r="AC240" s="183">
        <f t="shared" ref="AC240" si="73">K240+N240+Q240+T240+W240</f>
        <v>3</v>
      </c>
      <c r="AD240" s="190">
        <f t="shared" si="63"/>
        <v>0.33333333333333331</v>
      </c>
      <c r="AE240" s="190">
        <f t="shared" si="64"/>
        <v>0.33333333333333331</v>
      </c>
      <c r="AF240" s="203"/>
    </row>
    <row r="241" spans="1:32" s="200" customFormat="1" ht="15.75" hidden="1" customHeight="1" x14ac:dyDescent="0.25">
      <c r="A241" s="198">
        <v>238</v>
      </c>
      <c r="B241" s="207" t="s">
        <v>1153</v>
      </c>
      <c r="C241" s="321" t="s">
        <v>1762</v>
      </c>
      <c r="D241" s="207" t="s">
        <v>1287</v>
      </c>
      <c r="E241" s="321" t="s">
        <v>1766</v>
      </c>
      <c r="F241" s="321" t="s">
        <v>1767</v>
      </c>
      <c r="G241" s="207" t="s">
        <v>1314</v>
      </c>
      <c r="H241" s="208">
        <v>1</v>
      </c>
      <c r="I241" s="207" t="s">
        <v>18</v>
      </c>
      <c r="J241" s="187">
        <v>0</v>
      </c>
      <c r="K241" s="187">
        <v>0</v>
      </c>
      <c r="L241" s="209" t="s">
        <v>26</v>
      </c>
      <c r="M241" s="187">
        <v>0</v>
      </c>
      <c r="N241" s="187">
        <v>0</v>
      </c>
      <c r="O241" s="186" t="s">
        <v>26</v>
      </c>
      <c r="P241" s="187">
        <v>0</v>
      </c>
      <c r="Q241" s="187">
        <v>0</v>
      </c>
      <c r="R241" s="186" t="s">
        <v>26</v>
      </c>
      <c r="S241" s="183">
        <v>0</v>
      </c>
      <c r="T241" s="183">
        <v>0</v>
      </c>
      <c r="U241" s="167"/>
      <c r="V241" s="187">
        <v>0</v>
      </c>
      <c r="W241" s="187">
        <v>0</v>
      </c>
      <c r="X241" s="221" t="s">
        <v>26</v>
      </c>
      <c r="Y241" s="56"/>
      <c r="Z241" s="56"/>
      <c r="AA241" s="131"/>
      <c r="AB241" s="183">
        <f t="shared" si="65"/>
        <v>0</v>
      </c>
      <c r="AC241" s="183">
        <f t="shared" si="65"/>
        <v>0</v>
      </c>
      <c r="AD241" s="190" t="e">
        <f t="shared" si="63"/>
        <v>#DIV/0!</v>
      </c>
      <c r="AE241" s="190" t="e">
        <f t="shared" si="64"/>
        <v>#DIV/0!</v>
      </c>
      <c r="AF241" s="203"/>
    </row>
    <row r="242" spans="1:32" s="200" customFormat="1" ht="15.75" hidden="1" customHeight="1" x14ac:dyDescent="0.25">
      <c r="A242" s="198">
        <v>239</v>
      </c>
      <c r="B242" s="207" t="s">
        <v>1153</v>
      </c>
      <c r="C242" s="321" t="s">
        <v>1762</v>
      </c>
      <c r="D242" s="207" t="s">
        <v>8</v>
      </c>
      <c r="E242" s="321" t="s">
        <v>1768</v>
      </c>
      <c r="F242" s="321" t="s">
        <v>1769</v>
      </c>
      <c r="G242" s="207" t="s">
        <v>1314</v>
      </c>
      <c r="H242" s="208">
        <v>1</v>
      </c>
      <c r="I242" s="207" t="s">
        <v>18</v>
      </c>
      <c r="J242" s="187">
        <v>0</v>
      </c>
      <c r="K242" s="187">
        <v>0</v>
      </c>
      <c r="L242" s="209" t="s">
        <v>26</v>
      </c>
      <c r="M242" s="187">
        <v>0</v>
      </c>
      <c r="N242" s="187">
        <v>0</v>
      </c>
      <c r="O242" s="186" t="s">
        <v>26</v>
      </c>
      <c r="P242" s="187">
        <v>0</v>
      </c>
      <c r="Q242" s="187">
        <v>0</v>
      </c>
      <c r="R242" s="186" t="s">
        <v>26</v>
      </c>
      <c r="S242" s="183">
        <v>0</v>
      </c>
      <c r="T242" s="183">
        <v>0</v>
      </c>
      <c r="U242" s="167"/>
      <c r="V242" s="187">
        <v>0</v>
      </c>
      <c r="W242" s="187">
        <v>0</v>
      </c>
      <c r="X242" s="221" t="s">
        <v>26</v>
      </c>
      <c r="Y242" s="56"/>
      <c r="Z242" s="56"/>
      <c r="AA242" s="131"/>
      <c r="AB242" s="183">
        <f t="shared" si="65"/>
        <v>0</v>
      </c>
      <c r="AC242" s="183">
        <f t="shared" si="65"/>
        <v>0</v>
      </c>
      <c r="AD242" s="190" t="e">
        <f t="shared" si="63"/>
        <v>#DIV/0!</v>
      </c>
      <c r="AE242" s="190" t="e">
        <f t="shared" si="64"/>
        <v>#DIV/0!</v>
      </c>
      <c r="AF242" s="203"/>
    </row>
    <row r="243" spans="1:32" s="200" customFormat="1" ht="15.75" hidden="1" customHeight="1" x14ac:dyDescent="0.25">
      <c r="A243" s="198">
        <v>240</v>
      </c>
      <c r="B243" s="207" t="s">
        <v>1153</v>
      </c>
      <c r="C243" s="321" t="s">
        <v>1762</v>
      </c>
      <c r="D243" s="207" t="s">
        <v>8</v>
      </c>
      <c r="E243" s="321" t="s">
        <v>1770</v>
      </c>
      <c r="F243" s="321" t="s">
        <v>1769</v>
      </c>
      <c r="G243" s="207" t="s">
        <v>1314</v>
      </c>
      <c r="H243" s="208">
        <v>1</v>
      </c>
      <c r="I243" s="207" t="s">
        <v>18</v>
      </c>
      <c r="J243" s="187">
        <v>0</v>
      </c>
      <c r="K243" s="187">
        <v>0</v>
      </c>
      <c r="L243" s="209" t="s">
        <v>26</v>
      </c>
      <c r="M243" s="187">
        <v>0</v>
      </c>
      <c r="N243" s="187">
        <v>0</v>
      </c>
      <c r="O243" s="186" t="s">
        <v>26</v>
      </c>
      <c r="P243" s="187">
        <v>0</v>
      </c>
      <c r="Q243" s="187">
        <v>0</v>
      </c>
      <c r="R243" s="186" t="s">
        <v>26</v>
      </c>
      <c r="S243" s="183">
        <v>0</v>
      </c>
      <c r="T243" s="183">
        <v>0</v>
      </c>
      <c r="U243" s="167"/>
      <c r="V243" s="187">
        <v>0</v>
      </c>
      <c r="W243" s="187">
        <v>0</v>
      </c>
      <c r="X243" s="221" t="s">
        <v>26</v>
      </c>
      <c r="Y243" s="56"/>
      <c r="Z243" s="56"/>
      <c r="AA243" s="131"/>
      <c r="AB243" s="183">
        <f t="shared" si="65"/>
        <v>0</v>
      </c>
      <c r="AC243" s="183">
        <f t="shared" si="65"/>
        <v>0</v>
      </c>
      <c r="AD243" s="190" t="e">
        <f t="shared" si="63"/>
        <v>#DIV/0!</v>
      </c>
      <c r="AE243" s="190" t="e">
        <f t="shared" si="64"/>
        <v>#DIV/0!</v>
      </c>
      <c r="AF243" s="203"/>
    </row>
    <row r="244" spans="1:32" s="200" customFormat="1" ht="15.75" hidden="1" customHeight="1" x14ac:dyDescent="0.25">
      <c r="A244" s="198">
        <v>241</v>
      </c>
      <c r="B244" s="207" t="s">
        <v>1153</v>
      </c>
      <c r="C244" s="321" t="s">
        <v>1762</v>
      </c>
      <c r="D244" s="207" t="s">
        <v>1287</v>
      </c>
      <c r="E244" s="321" t="s">
        <v>1771</v>
      </c>
      <c r="F244" s="321" t="s">
        <v>1767</v>
      </c>
      <c r="G244" s="207" t="s">
        <v>1314</v>
      </c>
      <c r="H244" s="208">
        <v>1</v>
      </c>
      <c r="I244" s="207" t="s">
        <v>18</v>
      </c>
      <c r="J244" s="187">
        <v>0</v>
      </c>
      <c r="K244" s="187">
        <v>0</v>
      </c>
      <c r="L244" s="209" t="s">
        <v>26</v>
      </c>
      <c r="M244" s="187">
        <v>0</v>
      </c>
      <c r="N244" s="187">
        <v>0</v>
      </c>
      <c r="O244" s="186" t="s">
        <v>26</v>
      </c>
      <c r="P244" s="187">
        <v>0</v>
      </c>
      <c r="Q244" s="187">
        <v>0</v>
      </c>
      <c r="R244" s="186" t="s">
        <v>26</v>
      </c>
      <c r="S244" s="183">
        <v>0</v>
      </c>
      <c r="T244" s="183">
        <v>0</v>
      </c>
      <c r="U244" s="167"/>
      <c r="V244" s="187">
        <v>0</v>
      </c>
      <c r="W244" s="187">
        <v>0</v>
      </c>
      <c r="X244" s="221" t="s">
        <v>26</v>
      </c>
      <c r="Y244" s="56"/>
      <c r="Z244" s="56"/>
      <c r="AA244" s="131"/>
      <c r="AB244" s="183">
        <f t="shared" si="65"/>
        <v>0</v>
      </c>
      <c r="AC244" s="183">
        <f t="shared" si="65"/>
        <v>0</v>
      </c>
      <c r="AD244" s="190" t="e">
        <f t="shared" si="63"/>
        <v>#DIV/0!</v>
      </c>
      <c r="AE244" s="190" t="e">
        <f t="shared" si="64"/>
        <v>#DIV/0!</v>
      </c>
      <c r="AF244" s="203"/>
    </row>
    <row r="245" spans="1:32" s="200" customFormat="1" ht="15.75" hidden="1" customHeight="1" x14ac:dyDescent="0.25">
      <c r="A245" s="198">
        <v>242</v>
      </c>
      <c r="B245" s="207" t="s">
        <v>1153</v>
      </c>
      <c r="C245" s="321" t="s">
        <v>1762</v>
      </c>
      <c r="D245" s="207" t="s">
        <v>8</v>
      </c>
      <c r="E245" s="321" t="s">
        <v>1772</v>
      </c>
      <c r="F245" s="321" t="s">
        <v>1769</v>
      </c>
      <c r="G245" s="207" t="s">
        <v>1314</v>
      </c>
      <c r="H245" s="208">
        <v>1</v>
      </c>
      <c r="I245" s="207" t="s">
        <v>18</v>
      </c>
      <c r="J245" s="187">
        <v>0</v>
      </c>
      <c r="K245" s="187">
        <v>0</v>
      </c>
      <c r="L245" s="209" t="s">
        <v>26</v>
      </c>
      <c r="M245" s="187">
        <v>0</v>
      </c>
      <c r="N245" s="187">
        <v>0</v>
      </c>
      <c r="O245" s="186" t="s">
        <v>26</v>
      </c>
      <c r="P245" s="187">
        <v>0</v>
      </c>
      <c r="Q245" s="187">
        <v>0</v>
      </c>
      <c r="R245" s="186" t="s">
        <v>26</v>
      </c>
      <c r="S245" s="183">
        <v>0</v>
      </c>
      <c r="T245" s="183">
        <v>0</v>
      </c>
      <c r="U245" s="167"/>
      <c r="V245" s="187">
        <v>0</v>
      </c>
      <c r="W245" s="187">
        <v>0</v>
      </c>
      <c r="X245" s="221" t="s">
        <v>26</v>
      </c>
      <c r="Y245" s="56"/>
      <c r="Z245" s="56"/>
      <c r="AA245" s="131"/>
      <c r="AB245" s="183">
        <f t="shared" si="65"/>
        <v>0</v>
      </c>
      <c r="AC245" s="183">
        <f t="shared" si="65"/>
        <v>0</v>
      </c>
      <c r="AD245" s="190" t="e">
        <f t="shared" si="63"/>
        <v>#DIV/0!</v>
      </c>
      <c r="AE245" s="190" t="e">
        <f t="shared" si="64"/>
        <v>#DIV/0!</v>
      </c>
      <c r="AF245" s="203"/>
    </row>
    <row r="246" spans="1:32" s="200" customFormat="1" ht="15.75" hidden="1" customHeight="1" x14ac:dyDescent="0.25">
      <c r="A246" s="198">
        <v>243</v>
      </c>
      <c r="B246" s="207" t="s">
        <v>1153</v>
      </c>
      <c r="C246" s="321" t="s">
        <v>1762</v>
      </c>
      <c r="D246" s="207" t="s">
        <v>8</v>
      </c>
      <c r="E246" s="321" t="s">
        <v>1773</v>
      </c>
      <c r="F246" s="321" t="s">
        <v>1769</v>
      </c>
      <c r="G246" s="207" t="s">
        <v>1314</v>
      </c>
      <c r="H246" s="208">
        <v>1</v>
      </c>
      <c r="I246" s="207" t="s">
        <v>18</v>
      </c>
      <c r="J246" s="187">
        <v>0</v>
      </c>
      <c r="K246" s="187">
        <v>0</v>
      </c>
      <c r="L246" s="209" t="s">
        <v>26</v>
      </c>
      <c r="M246" s="187">
        <v>0</v>
      </c>
      <c r="N246" s="187">
        <v>0</v>
      </c>
      <c r="O246" s="186" t="s">
        <v>26</v>
      </c>
      <c r="P246" s="187">
        <v>0</v>
      </c>
      <c r="Q246" s="187">
        <v>0</v>
      </c>
      <c r="R246" s="186" t="s">
        <v>26</v>
      </c>
      <c r="S246" s="183">
        <v>0</v>
      </c>
      <c r="T246" s="183">
        <v>0</v>
      </c>
      <c r="U246" s="167"/>
      <c r="V246" s="187">
        <v>0</v>
      </c>
      <c r="W246" s="187">
        <v>0</v>
      </c>
      <c r="X246" s="221" t="s">
        <v>26</v>
      </c>
      <c r="Y246" s="56"/>
      <c r="Z246" s="56"/>
      <c r="AA246" s="131"/>
      <c r="AB246" s="183">
        <f t="shared" si="65"/>
        <v>0</v>
      </c>
      <c r="AC246" s="183">
        <f t="shared" si="65"/>
        <v>0</v>
      </c>
      <c r="AD246" s="190" t="e">
        <f t="shared" si="63"/>
        <v>#DIV/0!</v>
      </c>
      <c r="AE246" s="190" t="e">
        <f t="shared" si="64"/>
        <v>#DIV/0!</v>
      </c>
      <c r="AF246" s="203"/>
    </row>
    <row r="247" spans="1:32" s="200" customFormat="1" ht="15.75" hidden="1" customHeight="1" x14ac:dyDescent="0.25">
      <c r="A247" s="198">
        <v>244</v>
      </c>
      <c r="B247" s="207" t="s">
        <v>1153</v>
      </c>
      <c r="C247" s="321" t="s">
        <v>1762</v>
      </c>
      <c r="D247" s="207" t="s">
        <v>1287</v>
      </c>
      <c r="E247" s="321" t="s">
        <v>1774</v>
      </c>
      <c r="F247" s="321" t="s">
        <v>1767</v>
      </c>
      <c r="G247" s="207" t="s">
        <v>1314</v>
      </c>
      <c r="H247" s="208">
        <v>1</v>
      </c>
      <c r="I247" s="207" t="s">
        <v>18</v>
      </c>
      <c r="J247" s="187">
        <v>0</v>
      </c>
      <c r="K247" s="187">
        <v>0</v>
      </c>
      <c r="L247" s="209" t="s">
        <v>26</v>
      </c>
      <c r="M247" s="187">
        <v>0</v>
      </c>
      <c r="N247" s="187">
        <v>0</v>
      </c>
      <c r="O247" s="186" t="s">
        <v>26</v>
      </c>
      <c r="P247" s="187">
        <v>0</v>
      </c>
      <c r="Q247" s="187">
        <v>0</v>
      </c>
      <c r="R247" s="186" t="s">
        <v>26</v>
      </c>
      <c r="S247" s="183">
        <v>0</v>
      </c>
      <c r="T247" s="183">
        <v>0</v>
      </c>
      <c r="U247" s="167"/>
      <c r="V247" s="187">
        <v>0</v>
      </c>
      <c r="W247" s="187">
        <v>0</v>
      </c>
      <c r="X247" s="221" t="s">
        <v>26</v>
      </c>
      <c r="Y247" s="56"/>
      <c r="Z247" s="56"/>
      <c r="AA247" s="131"/>
      <c r="AB247" s="183">
        <f t="shared" si="65"/>
        <v>0</v>
      </c>
      <c r="AC247" s="183">
        <f t="shared" si="65"/>
        <v>0</v>
      </c>
      <c r="AD247" s="190" t="e">
        <f t="shared" si="63"/>
        <v>#DIV/0!</v>
      </c>
      <c r="AE247" s="190" t="e">
        <f t="shared" si="64"/>
        <v>#DIV/0!</v>
      </c>
      <c r="AF247" s="203"/>
    </row>
    <row r="248" spans="1:32" s="200" customFormat="1" ht="15.75" hidden="1" customHeight="1" x14ac:dyDescent="0.25">
      <c r="A248" s="198">
        <v>245</v>
      </c>
      <c r="B248" s="207" t="s">
        <v>1153</v>
      </c>
      <c r="C248" s="321" t="s">
        <v>1762</v>
      </c>
      <c r="D248" s="207" t="s">
        <v>8</v>
      </c>
      <c r="E248" s="321" t="s">
        <v>1775</v>
      </c>
      <c r="F248" s="321" t="s">
        <v>1769</v>
      </c>
      <c r="G248" s="207" t="s">
        <v>1314</v>
      </c>
      <c r="H248" s="208">
        <v>1</v>
      </c>
      <c r="I248" s="207" t="s">
        <v>18</v>
      </c>
      <c r="J248" s="187">
        <v>0</v>
      </c>
      <c r="K248" s="187">
        <v>0</v>
      </c>
      <c r="L248" s="209" t="s">
        <v>26</v>
      </c>
      <c r="M248" s="187">
        <v>0</v>
      </c>
      <c r="N248" s="187">
        <v>0</v>
      </c>
      <c r="O248" s="186" t="s">
        <v>26</v>
      </c>
      <c r="P248" s="187">
        <v>0</v>
      </c>
      <c r="Q248" s="187">
        <v>0</v>
      </c>
      <c r="R248" s="186" t="s">
        <v>26</v>
      </c>
      <c r="S248" s="183">
        <v>0</v>
      </c>
      <c r="T248" s="183">
        <v>0</v>
      </c>
      <c r="U248" s="167"/>
      <c r="V248" s="187">
        <v>0</v>
      </c>
      <c r="W248" s="187">
        <v>0</v>
      </c>
      <c r="X248" s="221" t="s">
        <v>26</v>
      </c>
      <c r="Y248" s="56"/>
      <c r="Z248" s="56"/>
      <c r="AA248" s="131"/>
      <c r="AB248" s="183">
        <f t="shared" si="65"/>
        <v>0</v>
      </c>
      <c r="AC248" s="183">
        <f t="shared" si="65"/>
        <v>0</v>
      </c>
      <c r="AD248" s="190" t="e">
        <f t="shared" si="63"/>
        <v>#DIV/0!</v>
      </c>
      <c r="AE248" s="190" t="e">
        <f t="shared" si="64"/>
        <v>#DIV/0!</v>
      </c>
      <c r="AF248" s="203"/>
    </row>
    <row r="249" spans="1:32" s="200" customFormat="1" ht="15.75" hidden="1" customHeight="1" x14ac:dyDescent="0.25">
      <c r="A249" s="198">
        <v>246</v>
      </c>
      <c r="B249" s="207" t="s">
        <v>1153</v>
      </c>
      <c r="C249" s="321" t="s">
        <v>1762</v>
      </c>
      <c r="D249" s="207" t="s">
        <v>8</v>
      </c>
      <c r="E249" s="321" t="s">
        <v>1776</v>
      </c>
      <c r="F249" s="321" t="s">
        <v>1769</v>
      </c>
      <c r="G249" s="207" t="s">
        <v>1314</v>
      </c>
      <c r="H249" s="208">
        <v>1</v>
      </c>
      <c r="I249" s="207" t="s">
        <v>18</v>
      </c>
      <c r="J249" s="187">
        <v>0</v>
      </c>
      <c r="K249" s="187">
        <v>0</v>
      </c>
      <c r="L249" s="209" t="s">
        <v>26</v>
      </c>
      <c r="M249" s="187">
        <v>0</v>
      </c>
      <c r="N249" s="187">
        <v>0</v>
      </c>
      <c r="O249" s="186" t="s">
        <v>26</v>
      </c>
      <c r="P249" s="187">
        <v>0</v>
      </c>
      <c r="Q249" s="187">
        <v>0</v>
      </c>
      <c r="R249" s="186" t="s">
        <v>26</v>
      </c>
      <c r="S249" s="183">
        <v>0</v>
      </c>
      <c r="T249" s="183">
        <v>0</v>
      </c>
      <c r="U249" s="167"/>
      <c r="V249" s="187">
        <v>0</v>
      </c>
      <c r="W249" s="187">
        <v>0</v>
      </c>
      <c r="X249" s="221" t="s">
        <v>26</v>
      </c>
      <c r="Y249" s="56"/>
      <c r="Z249" s="56"/>
      <c r="AA249" s="131"/>
      <c r="AB249" s="183">
        <f t="shared" si="65"/>
        <v>0</v>
      </c>
      <c r="AC249" s="183">
        <f t="shared" si="65"/>
        <v>0</v>
      </c>
      <c r="AD249" s="190" t="e">
        <f t="shared" si="63"/>
        <v>#DIV/0!</v>
      </c>
      <c r="AE249" s="190" t="e">
        <f t="shared" si="64"/>
        <v>#DIV/0!</v>
      </c>
      <c r="AF249" s="203"/>
    </row>
    <row r="250" spans="1:32" s="200" customFormat="1" ht="15.75" hidden="1" customHeight="1" x14ac:dyDescent="0.25">
      <c r="A250" s="198">
        <v>247</v>
      </c>
      <c r="B250" s="207" t="s">
        <v>1142</v>
      </c>
      <c r="C250" s="321" t="s">
        <v>1777</v>
      </c>
      <c r="D250" s="207" t="s">
        <v>1311</v>
      </c>
      <c r="E250" s="321" t="s">
        <v>1778</v>
      </c>
      <c r="F250" s="321" t="s">
        <v>1779</v>
      </c>
      <c r="G250" s="207" t="s">
        <v>1281</v>
      </c>
      <c r="H250" s="208">
        <v>0.9</v>
      </c>
      <c r="I250" s="207" t="s">
        <v>18</v>
      </c>
      <c r="J250" s="256">
        <v>0</v>
      </c>
      <c r="K250" s="187">
        <v>0</v>
      </c>
      <c r="L250" s="209" t="s">
        <v>26</v>
      </c>
      <c r="M250" s="256">
        <v>0</v>
      </c>
      <c r="N250" s="187">
        <v>0</v>
      </c>
      <c r="O250" s="186" t="s">
        <v>26</v>
      </c>
      <c r="P250" s="256">
        <v>0</v>
      </c>
      <c r="Q250" s="187">
        <v>0</v>
      </c>
      <c r="R250" s="186" t="s">
        <v>26</v>
      </c>
      <c r="S250" s="257">
        <v>0</v>
      </c>
      <c r="T250" s="207"/>
      <c r="U250" s="206"/>
      <c r="V250" s="258">
        <v>0</v>
      </c>
      <c r="W250" s="56"/>
      <c r="X250" s="210"/>
      <c r="Y250" s="56"/>
      <c r="Z250" s="56"/>
      <c r="AA250" s="131"/>
      <c r="AB250" s="183">
        <f>V250</f>
        <v>0</v>
      </c>
      <c r="AC250" s="183">
        <f t="shared" si="65"/>
        <v>0</v>
      </c>
      <c r="AD250" s="190" t="e">
        <f t="shared" si="63"/>
        <v>#DIV/0!</v>
      </c>
      <c r="AE250" s="190"/>
      <c r="AF250" s="203"/>
    </row>
    <row r="251" spans="1:32" s="200" customFormat="1" ht="15.75" hidden="1" customHeight="1" x14ac:dyDescent="0.25">
      <c r="A251" s="198">
        <v>248</v>
      </c>
      <c r="B251" s="207" t="s">
        <v>1142</v>
      </c>
      <c r="C251" s="321" t="s">
        <v>1777</v>
      </c>
      <c r="D251" s="207" t="s">
        <v>1282</v>
      </c>
      <c r="E251" s="181" t="s">
        <v>1780</v>
      </c>
      <c r="F251" s="321" t="s">
        <v>1781</v>
      </c>
      <c r="G251" s="207" t="s">
        <v>1281</v>
      </c>
      <c r="H251" s="208">
        <v>0.9</v>
      </c>
      <c r="I251" s="207" t="s">
        <v>18</v>
      </c>
      <c r="J251" s="256">
        <v>0.03</v>
      </c>
      <c r="K251" s="187">
        <v>0</v>
      </c>
      <c r="L251" s="215"/>
      <c r="M251" s="256">
        <v>0.05</v>
      </c>
      <c r="N251" s="187">
        <v>0</v>
      </c>
      <c r="O251" s="186" t="s">
        <v>26</v>
      </c>
      <c r="P251" s="256">
        <v>0.03</v>
      </c>
      <c r="Q251" s="187">
        <v>0</v>
      </c>
      <c r="R251" s="213"/>
      <c r="S251" s="257">
        <v>0.03</v>
      </c>
      <c r="T251" s="207"/>
      <c r="U251" s="206"/>
      <c r="V251" s="259">
        <v>0.05</v>
      </c>
      <c r="W251" s="56"/>
      <c r="X251" s="210"/>
      <c r="Y251" s="56"/>
      <c r="Z251" s="56"/>
      <c r="AA251" s="131"/>
      <c r="AB251" s="184">
        <f>J251+M251+P251+S251+V251</f>
        <v>0.19</v>
      </c>
      <c r="AC251" s="183">
        <f t="shared" si="65"/>
        <v>0</v>
      </c>
      <c r="AD251" s="184">
        <f>J251+M251+P251+S251+V251</f>
        <v>0.19</v>
      </c>
      <c r="AE251" s="190"/>
      <c r="AF251" s="203"/>
    </row>
    <row r="252" spans="1:32" s="200" customFormat="1" ht="15.75" hidden="1" customHeight="1" x14ac:dyDescent="0.25">
      <c r="A252" s="198">
        <v>249</v>
      </c>
      <c r="B252" s="207" t="s">
        <v>1142</v>
      </c>
      <c r="C252" s="321" t="s">
        <v>1777</v>
      </c>
      <c r="D252" s="207" t="s">
        <v>1287</v>
      </c>
      <c r="E252" s="179" t="s">
        <v>1782</v>
      </c>
      <c r="F252" s="321" t="s">
        <v>1783</v>
      </c>
      <c r="G252" s="207" t="s">
        <v>1314</v>
      </c>
      <c r="H252" s="208">
        <v>0.9</v>
      </c>
      <c r="I252" s="207" t="s">
        <v>18</v>
      </c>
      <c r="J252" s="256">
        <v>0.02</v>
      </c>
      <c r="K252" s="187">
        <v>0</v>
      </c>
      <c r="L252" s="215"/>
      <c r="M252" s="256">
        <v>0.02</v>
      </c>
      <c r="N252" s="187">
        <v>0</v>
      </c>
      <c r="O252" s="186" t="s">
        <v>26</v>
      </c>
      <c r="P252" s="256">
        <v>0.02</v>
      </c>
      <c r="Q252" s="187">
        <v>0</v>
      </c>
      <c r="R252" s="213"/>
      <c r="S252" s="257">
        <v>0.02</v>
      </c>
      <c r="T252" s="207"/>
      <c r="U252" s="206"/>
      <c r="V252" s="259">
        <v>0.03</v>
      </c>
      <c r="W252" s="56"/>
      <c r="X252" s="210"/>
      <c r="Y252" s="56"/>
      <c r="Z252" s="56"/>
      <c r="AA252" s="131"/>
      <c r="AB252" s="184">
        <f t="shared" ref="AB252:AB266" si="74">J252+M252+P252+S252+V252</f>
        <v>0.11</v>
      </c>
      <c r="AC252" s="183">
        <f t="shared" si="65"/>
        <v>0</v>
      </c>
      <c r="AD252" s="184">
        <f t="shared" ref="AD252:AD266" si="75">J252+M252+P252+S252+V252</f>
        <v>0.11</v>
      </c>
      <c r="AE252" s="190"/>
      <c r="AF252" s="203"/>
    </row>
    <row r="253" spans="1:32" s="200" customFormat="1" ht="15.75" hidden="1" customHeight="1" x14ac:dyDescent="0.25">
      <c r="A253" s="198">
        <v>250</v>
      </c>
      <c r="B253" s="207" t="s">
        <v>1142</v>
      </c>
      <c r="C253" s="321" t="s">
        <v>1777</v>
      </c>
      <c r="D253" s="207" t="s">
        <v>8</v>
      </c>
      <c r="E253" s="179" t="s">
        <v>1784</v>
      </c>
      <c r="F253" s="321" t="s">
        <v>1785</v>
      </c>
      <c r="G253" s="207" t="s">
        <v>1314</v>
      </c>
      <c r="H253" s="208">
        <v>0.85</v>
      </c>
      <c r="I253" s="207" t="s">
        <v>18</v>
      </c>
      <c r="J253" s="256">
        <v>0.03</v>
      </c>
      <c r="K253" s="187">
        <v>0</v>
      </c>
      <c r="L253" s="215"/>
      <c r="M253" s="256">
        <v>0.04</v>
      </c>
      <c r="N253" s="187">
        <v>0</v>
      </c>
      <c r="O253" s="186" t="s">
        <v>26</v>
      </c>
      <c r="P253" s="256">
        <v>0.03</v>
      </c>
      <c r="Q253" s="187">
        <v>0</v>
      </c>
      <c r="R253" s="213"/>
      <c r="S253" s="257">
        <v>0.03</v>
      </c>
      <c r="T253" s="207"/>
      <c r="U253" s="206"/>
      <c r="V253" s="259">
        <v>0.05</v>
      </c>
      <c r="W253" s="56"/>
      <c r="X253" s="210"/>
      <c r="Y253" s="56"/>
      <c r="Z253" s="56"/>
      <c r="AA253" s="131"/>
      <c r="AB253" s="184">
        <f t="shared" si="74"/>
        <v>0.18</v>
      </c>
      <c r="AC253" s="183">
        <f t="shared" si="65"/>
        <v>0</v>
      </c>
      <c r="AD253" s="184">
        <f t="shared" si="75"/>
        <v>0.18</v>
      </c>
      <c r="AE253" s="190"/>
      <c r="AF253" s="203"/>
    </row>
    <row r="254" spans="1:32" s="200" customFormat="1" ht="15.75" hidden="1" customHeight="1" x14ac:dyDescent="0.25">
      <c r="A254" s="198">
        <v>251</v>
      </c>
      <c r="B254" s="207" t="s">
        <v>1142</v>
      </c>
      <c r="C254" s="321" t="s">
        <v>1777</v>
      </c>
      <c r="D254" s="207" t="s">
        <v>8</v>
      </c>
      <c r="E254" s="321" t="s">
        <v>1786</v>
      </c>
      <c r="F254" s="321" t="s">
        <v>1785</v>
      </c>
      <c r="G254" s="207" t="s">
        <v>1314</v>
      </c>
      <c r="H254" s="208">
        <v>0.8</v>
      </c>
      <c r="I254" s="207" t="s">
        <v>18</v>
      </c>
      <c r="J254" s="256">
        <v>0.01</v>
      </c>
      <c r="K254" s="187">
        <v>0</v>
      </c>
      <c r="L254" s="215"/>
      <c r="M254" s="256">
        <v>0</v>
      </c>
      <c r="N254" s="187">
        <v>0</v>
      </c>
      <c r="O254" s="186" t="s">
        <v>26</v>
      </c>
      <c r="P254" s="256">
        <v>0</v>
      </c>
      <c r="Q254" s="187">
        <v>0</v>
      </c>
      <c r="R254" s="186" t="s">
        <v>26</v>
      </c>
      <c r="S254" s="257">
        <v>0</v>
      </c>
      <c r="T254" s="207"/>
      <c r="U254" s="206"/>
      <c r="V254" s="259">
        <v>0</v>
      </c>
      <c r="W254" s="56"/>
      <c r="X254" s="210"/>
      <c r="Y254" s="56"/>
      <c r="Z254" s="56"/>
      <c r="AA254" s="131"/>
      <c r="AB254" s="184">
        <f t="shared" si="74"/>
        <v>0.01</v>
      </c>
      <c r="AC254" s="183">
        <f t="shared" si="65"/>
        <v>0</v>
      </c>
      <c r="AD254" s="184">
        <f t="shared" si="75"/>
        <v>0.01</v>
      </c>
      <c r="AE254" s="190"/>
      <c r="AF254" s="203"/>
    </row>
    <row r="255" spans="1:32" s="200" customFormat="1" ht="15.75" hidden="1" customHeight="1" x14ac:dyDescent="0.25">
      <c r="A255" s="198">
        <v>252</v>
      </c>
      <c r="B255" s="207" t="s">
        <v>1142</v>
      </c>
      <c r="C255" s="321" t="s">
        <v>1777</v>
      </c>
      <c r="D255" s="207" t="s">
        <v>1287</v>
      </c>
      <c r="E255" s="181" t="s">
        <v>1787</v>
      </c>
      <c r="F255" s="321" t="s">
        <v>1783</v>
      </c>
      <c r="G255" s="207" t="s">
        <v>1314</v>
      </c>
      <c r="H255" s="208">
        <v>0.9</v>
      </c>
      <c r="I255" s="207" t="s">
        <v>18</v>
      </c>
      <c r="J255" s="256">
        <v>0.01</v>
      </c>
      <c r="K255" s="187">
        <v>0</v>
      </c>
      <c r="L255" s="215"/>
      <c r="M255" s="256">
        <v>0.09</v>
      </c>
      <c r="N255" s="187">
        <v>0</v>
      </c>
      <c r="O255" s="186" t="s">
        <v>26</v>
      </c>
      <c r="P255" s="256">
        <v>0.03</v>
      </c>
      <c r="Q255" s="187">
        <v>0</v>
      </c>
      <c r="R255" s="213"/>
      <c r="S255" s="257">
        <v>0.05</v>
      </c>
      <c r="T255" s="207"/>
      <c r="U255" s="206"/>
      <c r="V255" s="259">
        <v>0.05</v>
      </c>
      <c r="W255" s="56"/>
      <c r="X255" s="210"/>
      <c r="Y255" s="56"/>
      <c r="Z255" s="56"/>
      <c r="AA255" s="131"/>
      <c r="AB255" s="184">
        <f t="shared" si="74"/>
        <v>0.22999999999999998</v>
      </c>
      <c r="AC255" s="183">
        <f t="shared" si="65"/>
        <v>0</v>
      </c>
      <c r="AD255" s="184">
        <f t="shared" si="75"/>
        <v>0.22999999999999998</v>
      </c>
      <c r="AE255" s="190"/>
      <c r="AF255" s="203"/>
    </row>
    <row r="256" spans="1:32" s="200" customFormat="1" ht="15.75" hidden="1" customHeight="1" x14ac:dyDescent="0.25">
      <c r="A256" s="198">
        <v>253</v>
      </c>
      <c r="B256" s="207" t="s">
        <v>1142</v>
      </c>
      <c r="C256" s="321" t="s">
        <v>1777</v>
      </c>
      <c r="D256" s="207" t="s">
        <v>8</v>
      </c>
      <c r="E256" s="180" t="s">
        <v>1788</v>
      </c>
      <c r="F256" s="321" t="s">
        <v>1785</v>
      </c>
      <c r="G256" s="207" t="s">
        <v>1314</v>
      </c>
      <c r="H256" s="208">
        <v>0.9</v>
      </c>
      <c r="I256" s="207" t="s">
        <v>18</v>
      </c>
      <c r="J256" s="256">
        <v>0</v>
      </c>
      <c r="K256" s="187">
        <v>0</v>
      </c>
      <c r="L256" s="209" t="s">
        <v>26</v>
      </c>
      <c r="M256" s="256">
        <v>0.1</v>
      </c>
      <c r="N256" s="187">
        <v>0</v>
      </c>
      <c r="O256" s="242" t="s">
        <v>26</v>
      </c>
      <c r="P256" s="256">
        <v>0</v>
      </c>
      <c r="Q256" s="187">
        <v>0</v>
      </c>
      <c r="R256" s="186" t="s">
        <v>26</v>
      </c>
      <c r="S256" s="257">
        <v>0.05</v>
      </c>
      <c r="T256" s="207"/>
      <c r="U256" s="206"/>
      <c r="V256" s="259">
        <v>0</v>
      </c>
      <c r="W256" s="56"/>
      <c r="X256" s="210"/>
      <c r="Y256" s="56"/>
      <c r="Z256" s="56"/>
      <c r="AA256" s="131"/>
      <c r="AB256" s="184">
        <f t="shared" si="74"/>
        <v>0.15000000000000002</v>
      </c>
      <c r="AC256" s="183">
        <f t="shared" si="65"/>
        <v>0</v>
      </c>
      <c r="AD256" s="184">
        <f t="shared" si="75"/>
        <v>0.15000000000000002</v>
      </c>
      <c r="AE256" s="190"/>
      <c r="AF256" s="203"/>
    </row>
    <row r="257" spans="1:32" s="200" customFormat="1" ht="15.75" hidden="1" customHeight="1" x14ac:dyDescent="0.25">
      <c r="A257" s="198">
        <v>254</v>
      </c>
      <c r="B257" s="207" t="s">
        <v>1142</v>
      </c>
      <c r="C257" s="321" t="s">
        <v>1777</v>
      </c>
      <c r="D257" s="207" t="s">
        <v>8</v>
      </c>
      <c r="E257" s="181" t="s">
        <v>1789</v>
      </c>
      <c r="F257" s="321" t="s">
        <v>1785</v>
      </c>
      <c r="G257" s="207" t="s">
        <v>1314</v>
      </c>
      <c r="H257" s="208">
        <v>0.8</v>
      </c>
      <c r="I257" s="207" t="s">
        <v>18</v>
      </c>
      <c r="J257" s="256">
        <v>0.02</v>
      </c>
      <c r="K257" s="187">
        <v>0</v>
      </c>
      <c r="L257" s="215"/>
      <c r="M257" s="256">
        <v>0.05</v>
      </c>
      <c r="N257" s="187">
        <v>0</v>
      </c>
      <c r="O257" s="186" t="s">
        <v>26</v>
      </c>
      <c r="P257" s="256">
        <v>0.05</v>
      </c>
      <c r="Q257" s="187">
        <v>0</v>
      </c>
      <c r="R257" s="213"/>
      <c r="S257" s="257">
        <v>0.04</v>
      </c>
      <c r="T257" s="207"/>
      <c r="U257" s="206"/>
      <c r="V257" s="259">
        <v>0.08</v>
      </c>
      <c r="W257" s="56"/>
      <c r="X257" s="210"/>
      <c r="Y257" s="56"/>
      <c r="Z257" s="56"/>
      <c r="AA257" s="131"/>
      <c r="AB257" s="184">
        <f t="shared" si="74"/>
        <v>0.24</v>
      </c>
      <c r="AC257" s="183">
        <f t="shared" si="65"/>
        <v>0</v>
      </c>
      <c r="AD257" s="184">
        <f t="shared" si="75"/>
        <v>0.24</v>
      </c>
      <c r="AE257" s="190"/>
      <c r="AF257" s="203"/>
    </row>
    <row r="258" spans="1:32" s="200" customFormat="1" ht="15.75" hidden="1" customHeight="1" x14ac:dyDescent="0.25">
      <c r="A258" s="198">
        <v>255</v>
      </c>
      <c r="B258" s="207" t="s">
        <v>1142</v>
      </c>
      <c r="C258" s="321" t="s">
        <v>1777</v>
      </c>
      <c r="D258" s="207" t="s">
        <v>1287</v>
      </c>
      <c r="E258" s="181" t="s">
        <v>1790</v>
      </c>
      <c r="F258" s="321" t="s">
        <v>1783</v>
      </c>
      <c r="G258" s="207" t="s">
        <v>1314</v>
      </c>
      <c r="H258" s="208">
        <v>0.9</v>
      </c>
      <c r="I258" s="207" t="s">
        <v>18</v>
      </c>
      <c r="J258" s="256">
        <v>0.03</v>
      </c>
      <c r="K258" s="187">
        <v>0</v>
      </c>
      <c r="L258" s="215"/>
      <c r="M258" s="256">
        <v>0.05</v>
      </c>
      <c r="N258" s="187">
        <v>0</v>
      </c>
      <c r="O258" s="242" t="s">
        <v>26</v>
      </c>
      <c r="P258" s="256">
        <v>0.05</v>
      </c>
      <c r="Q258" s="187">
        <v>0</v>
      </c>
      <c r="R258" s="186" t="s">
        <v>26</v>
      </c>
      <c r="S258" s="257">
        <v>0.04</v>
      </c>
      <c r="T258" s="207"/>
      <c r="U258" s="206"/>
      <c r="V258" s="259">
        <v>0.04</v>
      </c>
      <c r="W258" s="56"/>
      <c r="X258" s="210"/>
      <c r="Y258" s="56"/>
      <c r="Z258" s="56"/>
      <c r="AA258" s="131"/>
      <c r="AB258" s="184">
        <f t="shared" si="74"/>
        <v>0.21000000000000002</v>
      </c>
      <c r="AC258" s="183">
        <f t="shared" si="65"/>
        <v>0</v>
      </c>
      <c r="AD258" s="184">
        <f t="shared" si="75"/>
        <v>0.21000000000000002</v>
      </c>
      <c r="AE258" s="190"/>
      <c r="AF258" s="203"/>
    </row>
    <row r="259" spans="1:32" s="200" customFormat="1" ht="15.75" hidden="1" customHeight="1" x14ac:dyDescent="0.25">
      <c r="A259" s="198">
        <v>256</v>
      </c>
      <c r="B259" s="207" t="s">
        <v>1142</v>
      </c>
      <c r="C259" s="321" t="s">
        <v>1777</v>
      </c>
      <c r="D259" s="207" t="s">
        <v>8</v>
      </c>
      <c r="E259" s="181" t="s">
        <v>1791</v>
      </c>
      <c r="F259" s="321" t="s">
        <v>1785</v>
      </c>
      <c r="G259" s="207" t="s">
        <v>1314</v>
      </c>
      <c r="H259" s="208">
        <v>0.9</v>
      </c>
      <c r="I259" s="207" t="s">
        <v>18</v>
      </c>
      <c r="J259" s="256">
        <v>0.03</v>
      </c>
      <c r="K259" s="187">
        <v>0</v>
      </c>
      <c r="L259" s="215"/>
      <c r="M259" s="256">
        <v>0.04</v>
      </c>
      <c r="N259" s="187">
        <v>0</v>
      </c>
      <c r="O259" s="242" t="s">
        <v>26</v>
      </c>
      <c r="P259" s="256">
        <v>7.0000000000000007E-2</v>
      </c>
      <c r="Q259" s="187">
        <v>0</v>
      </c>
      <c r="R259" s="186" t="s">
        <v>26</v>
      </c>
      <c r="S259" s="257">
        <v>0.04</v>
      </c>
      <c r="T259" s="207"/>
      <c r="U259" s="206"/>
      <c r="V259" s="259">
        <v>0.05</v>
      </c>
      <c r="W259" s="56"/>
      <c r="X259" s="210"/>
      <c r="Y259" s="56"/>
      <c r="Z259" s="56"/>
      <c r="AA259" s="131"/>
      <c r="AB259" s="184">
        <f t="shared" si="74"/>
        <v>0.23000000000000004</v>
      </c>
      <c r="AC259" s="183">
        <f t="shared" si="65"/>
        <v>0</v>
      </c>
      <c r="AD259" s="184">
        <f t="shared" si="75"/>
        <v>0.23000000000000004</v>
      </c>
      <c r="AE259" s="190"/>
      <c r="AF259" s="203"/>
    </row>
    <row r="260" spans="1:32" s="200" customFormat="1" ht="15.75" hidden="1" customHeight="1" x14ac:dyDescent="0.25">
      <c r="A260" s="198">
        <v>257</v>
      </c>
      <c r="B260" s="207" t="s">
        <v>1142</v>
      </c>
      <c r="C260" s="321" t="s">
        <v>1777</v>
      </c>
      <c r="D260" s="207" t="s">
        <v>8</v>
      </c>
      <c r="E260" s="179" t="s">
        <v>1792</v>
      </c>
      <c r="F260" s="321" t="s">
        <v>1785</v>
      </c>
      <c r="G260" s="207" t="s">
        <v>1314</v>
      </c>
      <c r="H260" s="208">
        <v>0.8</v>
      </c>
      <c r="I260" s="207" t="s">
        <v>18</v>
      </c>
      <c r="J260" s="256">
        <v>0.02</v>
      </c>
      <c r="K260" s="187">
        <v>0</v>
      </c>
      <c r="L260" s="215"/>
      <c r="M260" s="256">
        <v>0.06</v>
      </c>
      <c r="N260" s="187">
        <v>0</v>
      </c>
      <c r="O260" s="242" t="s">
        <v>26</v>
      </c>
      <c r="P260" s="256">
        <v>0.02</v>
      </c>
      <c r="Q260" s="187">
        <v>0</v>
      </c>
      <c r="R260" s="186" t="s">
        <v>26</v>
      </c>
      <c r="S260" s="257">
        <v>0.03</v>
      </c>
      <c r="T260" s="207"/>
      <c r="U260" s="206"/>
      <c r="V260" s="259">
        <v>0.02</v>
      </c>
      <c r="W260" s="56"/>
      <c r="X260" s="210"/>
      <c r="Y260" s="56"/>
      <c r="Z260" s="56"/>
      <c r="AA260" s="131"/>
      <c r="AB260" s="184">
        <f t="shared" si="74"/>
        <v>0.15</v>
      </c>
      <c r="AC260" s="183">
        <f t="shared" si="65"/>
        <v>0</v>
      </c>
      <c r="AD260" s="184">
        <f t="shared" si="75"/>
        <v>0.15</v>
      </c>
      <c r="AE260" s="190"/>
      <c r="AF260" s="203"/>
    </row>
    <row r="261" spans="1:32" s="200" customFormat="1" ht="15.75" hidden="1" customHeight="1" x14ac:dyDescent="0.25">
      <c r="A261" s="198">
        <v>258</v>
      </c>
      <c r="B261" s="207" t="s">
        <v>1142</v>
      </c>
      <c r="C261" s="321" t="s">
        <v>1777</v>
      </c>
      <c r="D261" s="207" t="s">
        <v>8</v>
      </c>
      <c r="E261" s="181" t="s">
        <v>1793</v>
      </c>
      <c r="F261" s="321" t="s">
        <v>1785</v>
      </c>
      <c r="G261" s="207" t="s">
        <v>1314</v>
      </c>
      <c r="H261" s="208">
        <v>0.85</v>
      </c>
      <c r="I261" s="207" t="s">
        <v>18</v>
      </c>
      <c r="J261" s="256">
        <v>0.03</v>
      </c>
      <c r="K261" s="187">
        <v>0</v>
      </c>
      <c r="L261" s="215"/>
      <c r="M261" s="256">
        <v>0.02</v>
      </c>
      <c r="N261" s="187">
        <v>0</v>
      </c>
      <c r="O261" s="242" t="s">
        <v>26</v>
      </c>
      <c r="P261" s="256">
        <v>0.03</v>
      </c>
      <c r="Q261" s="187">
        <v>0</v>
      </c>
      <c r="R261" s="186" t="s">
        <v>26</v>
      </c>
      <c r="S261" s="257">
        <v>0.02</v>
      </c>
      <c r="T261" s="207"/>
      <c r="U261" s="206"/>
      <c r="V261" s="259">
        <v>0.02</v>
      </c>
      <c r="W261" s="56"/>
      <c r="X261" s="210"/>
      <c r="Y261" s="56"/>
      <c r="Z261" s="56"/>
      <c r="AA261" s="131"/>
      <c r="AB261" s="184">
        <f t="shared" si="74"/>
        <v>0.12000000000000001</v>
      </c>
      <c r="AC261" s="183">
        <f t="shared" si="65"/>
        <v>0</v>
      </c>
      <c r="AD261" s="184">
        <f t="shared" si="75"/>
        <v>0.12000000000000001</v>
      </c>
      <c r="AE261" s="190"/>
      <c r="AF261" s="203"/>
    </row>
    <row r="262" spans="1:32" s="200" customFormat="1" ht="15.75" hidden="1" customHeight="1" x14ac:dyDescent="0.25">
      <c r="A262" s="198">
        <v>259</v>
      </c>
      <c r="B262" s="207" t="s">
        <v>1142</v>
      </c>
      <c r="C262" s="321" t="s">
        <v>1777</v>
      </c>
      <c r="D262" s="207" t="s">
        <v>1287</v>
      </c>
      <c r="E262" s="181" t="s">
        <v>1794</v>
      </c>
      <c r="F262" s="321" t="s">
        <v>1783</v>
      </c>
      <c r="G262" s="207" t="s">
        <v>1314</v>
      </c>
      <c r="H262" s="208">
        <v>0.9</v>
      </c>
      <c r="I262" s="207" t="s">
        <v>18</v>
      </c>
      <c r="J262" s="256">
        <v>0.05</v>
      </c>
      <c r="K262" s="187">
        <v>0</v>
      </c>
      <c r="L262" s="215"/>
      <c r="M262" s="256">
        <v>0.04</v>
      </c>
      <c r="N262" s="187">
        <v>0</v>
      </c>
      <c r="O262" s="186" t="s">
        <v>26</v>
      </c>
      <c r="P262" s="256">
        <v>0.02</v>
      </c>
      <c r="Q262" s="187">
        <v>0</v>
      </c>
      <c r="R262" s="213"/>
      <c r="S262" s="257">
        <v>0.03</v>
      </c>
      <c r="T262" s="207"/>
      <c r="U262" s="206"/>
      <c r="V262" s="259">
        <v>0.08</v>
      </c>
      <c r="W262" s="56"/>
      <c r="X262" s="210"/>
      <c r="Y262" s="56"/>
      <c r="Z262" s="56"/>
      <c r="AA262" s="131"/>
      <c r="AB262" s="184">
        <f t="shared" si="74"/>
        <v>0.22000000000000003</v>
      </c>
      <c r="AC262" s="183">
        <f t="shared" si="65"/>
        <v>0</v>
      </c>
      <c r="AD262" s="184">
        <f t="shared" si="75"/>
        <v>0.22000000000000003</v>
      </c>
      <c r="AE262" s="190"/>
      <c r="AF262" s="203"/>
    </row>
    <row r="263" spans="1:32" s="200" customFormat="1" ht="15.75" hidden="1" customHeight="1" x14ac:dyDescent="0.25">
      <c r="A263" s="198">
        <v>260</v>
      </c>
      <c r="B263" s="207" t="s">
        <v>1142</v>
      </c>
      <c r="C263" s="321" t="s">
        <v>1777</v>
      </c>
      <c r="D263" s="207" t="s">
        <v>8</v>
      </c>
      <c r="E263" s="181" t="s">
        <v>1795</v>
      </c>
      <c r="F263" s="321" t="s">
        <v>1785</v>
      </c>
      <c r="G263" s="207" t="s">
        <v>1314</v>
      </c>
      <c r="H263" s="208">
        <v>1</v>
      </c>
      <c r="I263" s="207" t="s">
        <v>18</v>
      </c>
      <c r="J263" s="256">
        <v>7.0000000000000007E-2</v>
      </c>
      <c r="K263" s="187">
        <v>0</v>
      </c>
      <c r="L263" s="215"/>
      <c r="M263" s="256">
        <v>0.06</v>
      </c>
      <c r="N263" s="187">
        <v>0</v>
      </c>
      <c r="O263" s="186" t="s">
        <v>26</v>
      </c>
      <c r="P263" s="256">
        <v>0.02</v>
      </c>
      <c r="Q263" s="187">
        <v>0</v>
      </c>
      <c r="R263" s="213"/>
      <c r="S263" s="257">
        <v>0.03</v>
      </c>
      <c r="T263" s="207"/>
      <c r="U263" s="206"/>
      <c r="V263" s="259">
        <v>0.2</v>
      </c>
      <c r="W263" s="56"/>
      <c r="X263" s="210"/>
      <c r="Y263" s="56"/>
      <c r="Z263" s="56"/>
      <c r="AA263" s="131"/>
      <c r="AB263" s="184">
        <f t="shared" si="74"/>
        <v>0.38</v>
      </c>
      <c r="AC263" s="183">
        <f t="shared" si="65"/>
        <v>0</v>
      </c>
      <c r="AD263" s="184">
        <f t="shared" si="75"/>
        <v>0.38</v>
      </c>
      <c r="AE263" s="190"/>
      <c r="AF263" s="203"/>
    </row>
    <row r="264" spans="1:32" s="200" customFormat="1" ht="15.75" hidden="1" customHeight="1" x14ac:dyDescent="0.25">
      <c r="A264" s="198">
        <v>261</v>
      </c>
      <c r="B264" s="207" t="s">
        <v>1142</v>
      </c>
      <c r="C264" s="321" t="s">
        <v>1777</v>
      </c>
      <c r="D264" s="207" t="s">
        <v>8</v>
      </c>
      <c r="E264" s="321" t="s">
        <v>1796</v>
      </c>
      <c r="F264" s="321" t="s">
        <v>1785</v>
      </c>
      <c r="G264" s="207" t="s">
        <v>1314</v>
      </c>
      <c r="H264" s="208">
        <v>0.9</v>
      </c>
      <c r="I264" s="207" t="s">
        <v>18</v>
      </c>
      <c r="J264" s="256">
        <v>0</v>
      </c>
      <c r="K264" s="187">
        <v>0</v>
      </c>
      <c r="L264" s="209" t="s">
        <v>26</v>
      </c>
      <c r="M264" s="256">
        <v>0</v>
      </c>
      <c r="N264" s="187">
        <v>0</v>
      </c>
      <c r="O264" s="186" t="s">
        <v>26</v>
      </c>
      <c r="P264" s="256">
        <v>0</v>
      </c>
      <c r="Q264" s="187">
        <v>0</v>
      </c>
      <c r="R264" s="186" t="s">
        <v>26</v>
      </c>
      <c r="S264" s="257">
        <v>0</v>
      </c>
      <c r="T264" s="207"/>
      <c r="U264" s="206"/>
      <c r="V264" s="259">
        <v>0.02</v>
      </c>
      <c r="W264" s="56"/>
      <c r="X264" s="210"/>
      <c r="Y264" s="56"/>
      <c r="Z264" s="56"/>
      <c r="AA264" s="131"/>
      <c r="AB264" s="184">
        <f t="shared" si="74"/>
        <v>0.02</v>
      </c>
      <c r="AC264" s="183">
        <f t="shared" si="65"/>
        <v>0</v>
      </c>
      <c r="AD264" s="184">
        <f t="shared" si="75"/>
        <v>0.02</v>
      </c>
      <c r="AE264" s="190"/>
      <c r="AF264" s="203"/>
    </row>
    <row r="265" spans="1:32" s="200" customFormat="1" ht="15.75" hidden="1" customHeight="1" x14ac:dyDescent="0.25">
      <c r="A265" s="198">
        <v>262</v>
      </c>
      <c r="B265" s="207" t="s">
        <v>1142</v>
      </c>
      <c r="C265" s="321" t="s">
        <v>1777</v>
      </c>
      <c r="D265" s="207" t="s">
        <v>8</v>
      </c>
      <c r="E265" s="321" t="s">
        <v>1797</v>
      </c>
      <c r="F265" s="321" t="s">
        <v>1785</v>
      </c>
      <c r="G265" s="207" t="s">
        <v>1314</v>
      </c>
      <c r="H265" s="208">
        <v>0.9</v>
      </c>
      <c r="I265" s="207" t="s">
        <v>18</v>
      </c>
      <c r="J265" s="256">
        <v>0</v>
      </c>
      <c r="K265" s="187">
        <v>0</v>
      </c>
      <c r="L265" s="209" t="s">
        <v>26</v>
      </c>
      <c r="M265" s="256">
        <v>0</v>
      </c>
      <c r="N265" s="187">
        <v>0</v>
      </c>
      <c r="O265" s="186" t="s">
        <v>26</v>
      </c>
      <c r="P265" s="256">
        <v>0</v>
      </c>
      <c r="Q265" s="187">
        <v>0</v>
      </c>
      <c r="R265" s="186" t="s">
        <v>26</v>
      </c>
      <c r="S265" s="257">
        <v>0</v>
      </c>
      <c r="T265" s="207"/>
      <c r="U265" s="206"/>
      <c r="V265" s="259">
        <v>0</v>
      </c>
      <c r="W265" s="56"/>
      <c r="X265" s="210"/>
      <c r="Y265" s="56"/>
      <c r="Z265" s="56"/>
      <c r="AA265" s="131"/>
      <c r="AB265" s="184">
        <f t="shared" si="74"/>
        <v>0</v>
      </c>
      <c r="AC265" s="183">
        <f t="shared" si="65"/>
        <v>0</v>
      </c>
      <c r="AD265" s="184">
        <f t="shared" si="75"/>
        <v>0</v>
      </c>
      <c r="AE265" s="190"/>
      <c r="AF265" s="203"/>
    </row>
    <row r="266" spans="1:32" s="200" customFormat="1" ht="15.75" hidden="1" customHeight="1" x14ac:dyDescent="0.25">
      <c r="A266" s="198">
        <v>263</v>
      </c>
      <c r="B266" s="207" t="s">
        <v>1142</v>
      </c>
      <c r="C266" s="321" t="s">
        <v>1777</v>
      </c>
      <c r="D266" s="207" t="s">
        <v>8</v>
      </c>
      <c r="E266" s="181" t="s">
        <v>1798</v>
      </c>
      <c r="F266" s="321" t="s">
        <v>1785</v>
      </c>
      <c r="G266" s="207" t="s">
        <v>1314</v>
      </c>
      <c r="H266" s="208">
        <v>0.9</v>
      </c>
      <c r="I266" s="207" t="s">
        <v>18</v>
      </c>
      <c r="J266" s="256">
        <v>0.1</v>
      </c>
      <c r="K266" s="187">
        <v>0</v>
      </c>
      <c r="L266" s="215"/>
      <c r="M266" s="256">
        <v>7.0000000000000007E-2</v>
      </c>
      <c r="N266" s="187">
        <v>0</v>
      </c>
      <c r="O266" s="186" t="s">
        <v>26</v>
      </c>
      <c r="P266" s="256">
        <v>7.0000000000000007E-2</v>
      </c>
      <c r="Q266" s="187">
        <v>0</v>
      </c>
      <c r="R266" s="213"/>
      <c r="S266" s="257">
        <v>7.0000000000000007E-2</v>
      </c>
      <c r="T266" s="207"/>
      <c r="U266" s="206"/>
      <c r="V266" s="259">
        <v>0.09</v>
      </c>
      <c r="W266" s="56"/>
      <c r="X266" s="210"/>
      <c r="Y266" s="56"/>
      <c r="Z266" s="56"/>
      <c r="AA266" s="131"/>
      <c r="AB266" s="184">
        <f t="shared" si="74"/>
        <v>0.4</v>
      </c>
      <c r="AC266" s="183">
        <f t="shared" si="65"/>
        <v>0</v>
      </c>
      <c r="AD266" s="184">
        <f t="shared" si="75"/>
        <v>0.4</v>
      </c>
      <c r="AE266" s="190"/>
      <c r="AF266" s="203"/>
    </row>
    <row r="267" spans="1:32" s="200" customFormat="1" ht="15.75" hidden="1" customHeight="1" x14ac:dyDescent="0.25">
      <c r="A267" s="198">
        <v>264</v>
      </c>
      <c r="B267" s="207" t="s">
        <v>570</v>
      </c>
      <c r="C267" s="321" t="s">
        <v>1799</v>
      </c>
      <c r="D267" s="207" t="s">
        <v>1311</v>
      </c>
      <c r="E267" s="172" t="s">
        <v>3796</v>
      </c>
      <c r="F267" s="321" t="s">
        <v>1800</v>
      </c>
      <c r="G267" s="214" t="s">
        <v>1281</v>
      </c>
      <c r="H267" s="208">
        <v>1</v>
      </c>
      <c r="I267" s="207" t="s">
        <v>18</v>
      </c>
      <c r="J267" s="185">
        <v>0</v>
      </c>
      <c r="K267" s="185">
        <v>0</v>
      </c>
      <c r="L267" s="209" t="s">
        <v>26</v>
      </c>
      <c r="M267" s="187">
        <v>0</v>
      </c>
      <c r="N267" s="187">
        <v>0</v>
      </c>
      <c r="O267" s="186" t="s">
        <v>26</v>
      </c>
      <c r="P267" s="183">
        <v>45</v>
      </c>
      <c r="Q267" s="183">
        <v>45</v>
      </c>
      <c r="R267" s="213"/>
      <c r="S267" s="187">
        <v>0</v>
      </c>
      <c r="T267" s="187">
        <v>0</v>
      </c>
      <c r="U267" s="186" t="s">
        <v>26</v>
      </c>
      <c r="V267" s="587" t="s">
        <v>1164</v>
      </c>
      <c r="W267" s="588"/>
      <c r="X267" s="589"/>
      <c r="Y267" s="56"/>
      <c r="Z267" s="56"/>
      <c r="AA267" s="131"/>
      <c r="AB267" s="183">
        <f t="shared" ref="AB267:AB269" si="76">J267+M267+P267</f>
        <v>45</v>
      </c>
      <c r="AC267" s="183">
        <f t="shared" si="65"/>
        <v>45</v>
      </c>
      <c r="AD267" s="190">
        <f t="shared" si="63"/>
        <v>1</v>
      </c>
      <c r="AE267" s="190">
        <f t="shared" si="64"/>
        <v>1</v>
      </c>
      <c r="AF267" s="203"/>
    </row>
    <row r="268" spans="1:32" s="200" customFormat="1" ht="15.75" hidden="1" customHeight="1" x14ac:dyDescent="0.25">
      <c r="A268" s="198">
        <v>265</v>
      </c>
      <c r="B268" s="207" t="s">
        <v>570</v>
      </c>
      <c r="C268" s="321" t="s">
        <v>1799</v>
      </c>
      <c r="D268" s="207" t="s">
        <v>1282</v>
      </c>
      <c r="E268" s="321" t="s">
        <v>1801</v>
      </c>
      <c r="F268" s="321" t="s">
        <v>1802</v>
      </c>
      <c r="G268" s="214" t="s">
        <v>1281</v>
      </c>
      <c r="H268" s="208">
        <v>1</v>
      </c>
      <c r="I268" s="207" t="s">
        <v>18</v>
      </c>
      <c r="J268" s="183">
        <v>0</v>
      </c>
      <c r="K268" s="183">
        <v>0</v>
      </c>
      <c r="L268" s="191"/>
      <c r="M268" s="183">
        <v>0</v>
      </c>
      <c r="N268" s="183">
        <v>0</v>
      </c>
      <c r="O268" s="212" t="s">
        <v>2608</v>
      </c>
      <c r="P268" s="183"/>
      <c r="Q268" s="183"/>
      <c r="R268" s="213"/>
      <c r="S268" s="187">
        <v>0</v>
      </c>
      <c r="T268" s="187">
        <v>0</v>
      </c>
      <c r="U268" s="186" t="s">
        <v>26</v>
      </c>
      <c r="V268" s="56">
        <v>0</v>
      </c>
      <c r="W268" s="56">
        <v>0</v>
      </c>
      <c r="X268" s="210" t="s">
        <v>3669</v>
      </c>
      <c r="Y268" s="56"/>
      <c r="Z268" s="56"/>
      <c r="AA268" s="131"/>
      <c r="AB268" s="183">
        <f t="shared" si="76"/>
        <v>0</v>
      </c>
      <c r="AC268" s="183">
        <f t="shared" si="65"/>
        <v>0</v>
      </c>
      <c r="AD268" s="190" t="e">
        <f t="shared" si="63"/>
        <v>#DIV/0!</v>
      </c>
      <c r="AE268" s="190" t="e">
        <f t="shared" si="64"/>
        <v>#DIV/0!</v>
      </c>
      <c r="AF268" s="203"/>
    </row>
    <row r="269" spans="1:32" s="200" customFormat="1" ht="15.75" hidden="1" customHeight="1" x14ac:dyDescent="0.25">
      <c r="A269" s="198">
        <v>266</v>
      </c>
      <c r="B269" s="207" t="s">
        <v>570</v>
      </c>
      <c r="C269" s="321" t="s">
        <v>1799</v>
      </c>
      <c r="D269" s="207" t="s">
        <v>1287</v>
      </c>
      <c r="E269" s="321" t="s">
        <v>3749</v>
      </c>
      <c r="F269" s="321" t="s">
        <v>1803</v>
      </c>
      <c r="G269" s="207" t="s">
        <v>1314</v>
      </c>
      <c r="H269" s="208">
        <v>1</v>
      </c>
      <c r="I269" s="207" t="s">
        <v>18</v>
      </c>
      <c r="J269" s="185">
        <v>0</v>
      </c>
      <c r="K269" s="185">
        <v>0</v>
      </c>
      <c r="L269" s="209" t="s">
        <v>26</v>
      </c>
      <c r="M269" s="187">
        <v>0</v>
      </c>
      <c r="N269" s="187">
        <v>0</v>
      </c>
      <c r="O269" s="186" t="s">
        <v>26</v>
      </c>
      <c r="P269" s="187">
        <v>0</v>
      </c>
      <c r="Q269" s="187">
        <v>0</v>
      </c>
      <c r="R269" s="186" t="s">
        <v>26</v>
      </c>
      <c r="S269" s="187">
        <v>0</v>
      </c>
      <c r="T269" s="187">
        <v>0</v>
      </c>
      <c r="U269" s="186" t="s">
        <v>26</v>
      </c>
      <c r="V269" s="587" t="s">
        <v>1164</v>
      </c>
      <c r="W269" s="588"/>
      <c r="X269" s="589"/>
      <c r="Y269" s="56"/>
      <c r="Z269" s="56"/>
      <c r="AA269" s="131"/>
      <c r="AB269" s="183">
        <f t="shared" si="76"/>
        <v>0</v>
      </c>
      <c r="AC269" s="183">
        <f t="shared" si="65"/>
        <v>0</v>
      </c>
      <c r="AD269" s="190" t="e">
        <f t="shared" si="63"/>
        <v>#DIV/0!</v>
      </c>
      <c r="AE269" s="190" t="e">
        <f t="shared" si="64"/>
        <v>#DIV/0!</v>
      </c>
      <c r="AF269" s="203"/>
    </row>
    <row r="270" spans="1:32" s="200" customFormat="1" ht="15.75" hidden="1" customHeight="1" x14ac:dyDescent="0.25">
      <c r="A270" s="198">
        <v>267</v>
      </c>
      <c r="B270" s="207" t="s">
        <v>570</v>
      </c>
      <c r="C270" s="321" t="s">
        <v>1799</v>
      </c>
      <c r="D270" s="207" t="s">
        <v>8</v>
      </c>
      <c r="E270" s="180" t="s">
        <v>1804</v>
      </c>
      <c r="F270" s="321" t="s">
        <v>1805</v>
      </c>
      <c r="G270" s="207" t="s">
        <v>1285</v>
      </c>
      <c r="H270" s="208">
        <v>1</v>
      </c>
      <c r="I270" s="207" t="s">
        <v>18</v>
      </c>
      <c r="J270" s="183">
        <v>1</v>
      </c>
      <c r="K270" s="183">
        <v>1</v>
      </c>
      <c r="L270" s="191" t="s">
        <v>2649</v>
      </c>
      <c r="M270" s="183">
        <v>14</v>
      </c>
      <c r="N270" s="183">
        <v>14</v>
      </c>
      <c r="O270" s="212" t="s">
        <v>2609</v>
      </c>
      <c r="P270" s="183">
        <v>31</v>
      </c>
      <c r="Q270" s="183">
        <v>31</v>
      </c>
      <c r="R270" s="213" t="s">
        <v>3017</v>
      </c>
      <c r="S270" s="183">
        <v>1</v>
      </c>
      <c r="T270" s="183">
        <v>1</v>
      </c>
      <c r="U270" s="194" t="s">
        <v>3145</v>
      </c>
      <c r="V270" s="56">
        <v>6</v>
      </c>
      <c r="W270" s="56">
        <v>6</v>
      </c>
      <c r="X270" s="210" t="s">
        <v>3677</v>
      </c>
      <c r="Y270" s="56"/>
      <c r="Z270" s="56"/>
      <c r="AA270" s="131"/>
      <c r="AB270" s="183">
        <f>J270+M270+P270+S270+V270</f>
        <v>53</v>
      </c>
      <c r="AC270" s="183">
        <f>K270+N270+Q270+T270+W270</f>
        <v>53</v>
      </c>
      <c r="AD270" s="190">
        <f t="shared" si="63"/>
        <v>1</v>
      </c>
      <c r="AE270" s="190">
        <f t="shared" si="64"/>
        <v>1</v>
      </c>
      <c r="AF270" s="203"/>
    </row>
    <row r="271" spans="1:32" s="200" customFormat="1" ht="15.75" hidden="1" customHeight="1" x14ac:dyDescent="0.25">
      <c r="A271" s="198">
        <v>268</v>
      </c>
      <c r="B271" s="207" t="s">
        <v>570</v>
      </c>
      <c r="C271" s="321" t="s">
        <v>1799</v>
      </c>
      <c r="D271" s="207" t="s">
        <v>8</v>
      </c>
      <c r="E271" s="180" t="s">
        <v>1806</v>
      </c>
      <c r="F271" s="321" t="s">
        <v>1807</v>
      </c>
      <c r="G271" s="207" t="s">
        <v>1285</v>
      </c>
      <c r="H271" s="208">
        <v>1</v>
      </c>
      <c r="I271" s="207" t="s">
        <v>18</v>
      </c>
      <c r="J271" s="183">
        <v>1</v>
      </c>
      <c r="K271" s="183">
        <v>1</v>
      </c>
      <c r="L271" s="191" t="s">
        <v>2650</v>
      </c>
      <c r="M271" s="183">
        <v>14</v>
      </c>
      <c r="N271" s="183">
        <v>14</v>
      </c>
      <c r="O271" s="212" t="s">
        <v>2610</v>
      </c>
      <c r="P271" s="183">
        <v>31</v>
      </c>
      <c r="Q271" s="183">
        <v>31</v>
      </c>
      <c r="R271" s="213" t="s">
        <v>3016</v>
      </c>
      <c r="S271" s="183">
        <v>1</v>
      </c>
      <c r="T271" s="183">
        <v>1</v>
      </c>
      <c r="U271" s="194" t="s">
        <v>3146</v>
      </c>
      <c r="V271" s="56">
        <v>6</v>
      </c>
      <c r="W271" s="56">
        <v>6</v>
      </c>
      <c r="X271" s="210" t="s">
        <v>3678</v>
      </c>
      <c r="Y271" s="56"/>
      <c r="Z271" s="56"/>
      <c r="AA271" s="131"/>
      <c r="AB271" s="183">
        <f t="shared" ref="AB271:AB277" si="77">J271+M271+P271+S271+V271</f>
        <v>53</v>
      </c>
      <c r="AC271" s="183">
        <f t="shared" ref="AC271:AC277" si="78">K271+N271+Q271+T271+W271</f>
        <v>53</v>
      </c>
      <c r="AD271" s="190">
        <f t="shared" si="63"/>
        <v>1</v>
      </c>
      <c r="AE271" s="190">
        <f t="shared" si="64"/>
        <v>1</v>
      </c>
      <c r="AF271" s="203"/>
    </row>
    <row r="272" spans="1:32" s="200" customFormat="1" ht="15.75" hidden="1" customHeight="1" x14ac:dyDescent="0.25">
      <c r="A272" s="198">
        <v>269</v>
      </c>
      <c r="B272" s="207" t="s">
        <v>570</v>
      </c>
      <c r="C272" s="321" t="s">
        <v>1799</v>
      </c>
      <c r="D272" s="207" t="s">
        <v>1287</v>
      </c>
      <c r="E272" s="179" t="s">
        <v>1808</v>
      </c>
      <c r="F272" s="321" t="s">
        <v>1809</v>
      </c>
      <c r="G272" s="214" t="s">
        <v>1314</v>
      </c>
      <c r="H272" s="208">
        <v>1</v>
      </c>
      <c r="I272" s="207" t="s">
        <v>18</v>
      </c>
      <c r="J272" s="183">
        <v>5</v>
      </c>
      <c r="K272" s="183">
        <v>5</v>
      </c>
      <c r="L272" s="177" t="s">
        <v>2651</v>
      </c>
      <c r="M272" s="202">
        <v>18</v>
      </c>
      <c r="N272" s="183">
        <v>18</v>
      </c>
      <c r="O272" s="212" t="s">
        <v>2611</v>
      </c>
      <c r="P272" s="183">
        <v>0</v>
      </c>
      <c r="Q272" s="183">
        <v>0</v>
      </c>
      <c r="R272" s="213" t="s">
        <v>3015</v>
      </c>
      <c r="S272" s="183">
        <v>0</v>
      </c>
      <c r="T272" s="183">
        <v>0</v>
      </c>
      <c r="U272" s="167"/>
      <c r="V272" s="56">
        <v>3</v>
      </c>
      <c r="W272" s="56">
        <v>3</v>
      </c>
      <c r="X272" s="210" t="s">
        <v>3679</v>
      </c>
      <c r="Y272" s="56"/>
      <c r="Z272" s="56"/>
      <c r="AA272" s="131"/>
      <c r="AB272" s="183">
        <f>Y272</f>
        <v>0</v>
      </c>
      <c r="AC272" s="183">
        <f>Z272</f>
        <v>0</v>
      </c>
      <c r="AD272" s="190" t="e">
        <f t="shared" si="63"/>
        <v>#DIV/0!</v>
      </c>
      <c r="AE272" s="190" t="e">
        <f t="shared" si="64"/>
        <v>#DIV/0!</v>
      </c>
      <c r="AF272" s="203"/>
    </row>
    <row r="273" spans="1:32" s="200" customFormat="1" ht="15.75" hidden="1" customHeight="1" x14ac:dyDescent="0.25">
      <c r="A273" s="198">
        <v>270</v>
      </c>
      <c r="B273" s="207" t="s">
        <v>570</v>
      </c>
      <c r="C273" s="321" t="s">
        <v>1799</v>
      </c>
      <c r="D273" s="207" t="s">
        <v>8</v>
      </c>
      <c r="E273" s="180" t="s">
        <v>1810</v>
      </c>
      <c r="F273" s="321" t="s">
        <v>1811</v>
      </c>
      <c r="G273" s="207" t="s">
        <v>1285</v>
      </c>
      <c r="H273" s="208">
        <v>1</v>
      </c>
      <c r="I273" s="207" t="s">
        <v>18</v>
      </c>
      <c r="J273" s="183">
        <v>10</v>
      </c>
      <c r="K273" s="183">
        <v>10</v>
      </c>
      <c r="L273" s="191" t="s">
        <v>2652</v>
      </c>
      <c r="M273" s="183">
        <v>16</v>
      </c>
      <c r="N273" s="183">
        <v>16</v>
      </c>
      <c r="O273" s="212" t="s">
        <v>2612</v>
      </c>
      <c r="P273" s="183">
        <v>21</v>
      </c>
      <c r="Q273" s="183">
        <v>21</v>
      </c>
      <c r="R273" s="213" t="s">
        <v>3014</v>
      </c>
      <c r="S273" s="183">
        <v>16</v>
      </c>
      <c r="T273" s="183">
        <v>16</v>
      </c>
      <c r="U273" s="194" t="s">
        <v>3147</v>
      </c>
      <c r="V273" s="56">
        <v>30</v>
      </c>
      <c r="W273" s="56">
        <v>30</v>
      </c>
      <c r="X273" s="210" t="s">
        <v>3680</v>
      </c>
      <c r="Y273" s="56"/>
      <c r="Z273" s="56"/>
      <c r="AA273" s="131"/>
      <c r="AB273" s="183">
        <f t="shared" si="77"/>
        <v>93</v>
      </c>
      <c r="AC273" s="183">
        <f t="shared" si="78"/>
        <v>93</v>
      </c>
      <c r="AD273" s="190">
        <f t="shared" si="63"/>
        <v>1</v>
      </c>
      <c r="AE273" s="190">
        <f t="shared" si="64"/>
        <v>1</v>
      </c>
      <c r="AF273" s="203"/>
    </row>
    <row r="274" spans="1:32" s="200" customFormat="1" ht="15.75" hidden="1" customHeight="1" x14ac:dyDescent="0.25">
      <c r="A274" s="198">
        <v>271</v>
      </c>
      <c r="B274" s="207" t="s">
        <v>570</v>
      </c>
      <c r="C274" s="321" t="s">
        <v>1799</v>
      </c>
      <c r="D274" s="207" t="s">
        <v>8</v>
      </c>
      <c r="E274" s="327" t="s">
        <v>3797</v>
      </c>
      <c r="F274" s="172" t="s">
        <v>3798</v>
      </c>
      <c r="G274" s="207" t="s">
        <v>1285</v>
      </c>
      <c r="H274" s="208">
        <v>1</v>
      </c>
      <c r="I274" s="207" t="s">
        <v>18</v>
      </c>
      <c r="J274" s="183">
        <v>39</v>
      </c>
      <c r="K274" s="183">
        <v>39</v>
      </c>
      <c r="L274" s="191" t="s">
        <v>2653</v>
      </c>
      <c r="M274" s="183">
        <v>63</v>
      </c>
      <c r="N274" s="183">
        <v>63</v>
      </c>
      <c r="O274" s="212" t="s">
        <v>2613</v>
      </c>
      <c r="P274" s="183">
        <v>40</v>
      </c>
      <c r="Q274" s="183">
        <v>40</v>
      </c>
      <c r="R274" s="213" t="s">
        <v>3013</v>
      </c>
      <c r="S274" s="183">
        <v>22</v>
      </c>
      <c r="T274" s="183">
        <v>22</v>
      </c>
      <c r="U274" s="194" t="s">
        <v>3148</v>
      </c>
      <c r="V274" s="56">
        <v>76</v>
      </c>
      <c r="W274" s="56">
        <v>76</v>
      </c>
      <c r="X274" s="210" t="s">
        <v>3681</v>
      </c>
      <c r="Y274" s="56"/>
      <c r="Z274" s="56"/>
      <c r="AA274" s="131"/>
      <c r="AB274" s="183">
        <f t="shared" si="77"/>
        <v>240</v>
      </c>
      <c r="AC274" s="183">
        <f t="shared" si="78"/>
        <v>240</v>
      </c>
      <c r="AD274" s="190">
        <f t="shared" si="63"/>
        <v>1</v>
      </c>
      <c r="AE274" s="190">
        <f t="shared" si="64"/>
        <v>1</v>
      </c>
      <c r="AF274" s="203"/>
    </row>
    <row r="275" spans="1:32" s="200" customFormat="1" ht="15.75" hidden="1" customHeight="1" x14ac:dyDescent="0.25">
      <c r="A275" s="198">
        <v>272</v>
      </c>
      <c r="B275" s="207" t="s">
        <v>1812</v>
      </c>
      <c r="C275" s="321" t="s">
        <v>1813</v>
      </c>
      <c r="D275" s="207" t="s">
        <v>1311</v>
      </c>
      <c r="E275" s="172" t="s">
        <v>3825</v>
      </c>
      <c r="F275" s="321" t="s">
        <v>1814</v>
      </c>
      <c r="G275" s="214" t="s">
        <v>1281</v>
      </c>
      <c r="H275" s="208">
        <v>1</v>
      </c>
      <c r="I275" s="208" t="s">
        <v>18</v>
      </c>
      <c r="J275" s="183">
        <v>2</v>
      </c>
      <c r="K275" s="183">
        <v>2</v>
      </c>
      <c r="L275" s="215" t="s">
        <v>1815</v>
      </c>
      <c r="M275" s="183">
        <v>0</v>
      </c>
      <c r="N275" s="183">
        <v>0</v>
      </c>
      <c r="O275" s="212"/>
      <c r="P275" s="183"/>
      <c r="Q275" s="183"/>
      <c r="R275" s="213"/>
      <c r="S275" s="183">
        <v>0</v>
      </c>
      <c r="T275" s="183">
        <v>0</v>
      </c>
      <c r="U275" s="167"/>
      <c r="V275" s="56"/>
      <c r="W275" s="56"/>
      <c r="X275" s="210"/>
      <c r="Y275" s="56"/>
      <c r="Z275" s="56"/>
      <c r="AA275" s="131"/>
      <c r="AB275" s="183">
        <f t="shared" si="77"/>
        <v>2</v>
      </c>
      <c r="AC275" s="183">
        <f t="shared" si="78"/>
        <v>2</v>
      </c>
      <c r="AD275" s="190">
        <f t="shared" si="63"/>
        <v>1</v>
      </c>
      <c r="AE275" s="190">
        <f t="shared" si="64"/>
        <v>1</v>
      </c>
      <c r="AF275" s="203"/>
    </row>
    <row r="276" spans="1:32" s="200" customFormat="1" ht="15.75" hidden="1" customHeight="1" x14ac:dyDescent="0.25">
      <c r="A276" s="198">
        <v>273</v>
      </c>
      <c r="B276" s="207" t="s">
        <v>1812</v>
      </c>
      <c r="C276" s="321" t="s">
        <v>1813</v>
      </c>
      <c r="D276" s="207" t="s">
        <v>1282</v>
      </c>
      <c r="E276" s="172" t="s">
        <v>3826</v>
      </c>
      <c r="F276" s="172" t="s">
        <v>3827</v>
      </c>
      <c r="G276" s="214" t="s">
        <v>1281</v>
      </c>
      <c r="H276" s="208">
        <v>1</v>
      </c>
      <c r="I276" s="208" t="s">
        <v>18</v>
      </c>
      <c r="J276" s="183">
        <v>2</v>
      </c>
      <c r="K276" s="183">
        <v>2</v>
      </c>
      <c r="L276" s="215" t="s">
        <v>1816</v>
      </c>
      <c r="M276" s="183">
        <v>0</v>
      </c>
      <c r="N276" s="183">
        <v>0</v>
      </c>
      <c r="O276" s="212"/>
      <c r="P276" s="183"/>
      <c r="Q276" s="183"/>
      <c r="R276" s="213"/>
      <c r="S276" s="183">
        <v>0</v>
      </c>
      <c r="T276" s="183">
        <v>0</v>
      </c>
      <c r="U276" s="167"/>
      <c r="V276" s="56"/>
      <c r="W276" s="56"/>
      <c r="X276" s="210"/>
      <c r="Y276" s="56"/>
      <c r="Z276" s="56"/>
      <c r="AA276" s="131"/>
      <c r="AB276" s="183">
        <f t="shared" si="77"/>
        <v>2</v>
      </c>
      <c r="AC276" s="183">
        <f t="shared" si="78"/>
        <v>2</v>
      </c>
      <c r="AD276" s="190">
        <f t="shared" si="63"/>
        <v>1</v>
      </c>
      <c r="AE276" s="190">
        <f t="shared" si="64"/>
        <v>1</v>
      </c>
      <c r="AF276" s="203"/>
    </row>
    <row r="277" spans="1:32" s="200" customFormat="1" ht="15.75" hidden="1" customHeight="1" x14ac:dyDescent="0.25">
      <c r="A277" s="198">
        <v>274</v>
      </c>
      <c r="B277" s="207" t="s">
        <v>1812</v>
      </c>
      <c r="C277" s="321" t="s">
        <v>1813</v>
      </c>
      <c r="D277" s="207" t="s">
        <v>1287</v>
      </c>
      <c r="E277" s="172" t="s">
        <v>3828</v>
      </c>
      <c r="F277" s="172" t="s">
        <v>3829</v>
      </c>
      <c r="G277" s="214" t="s">
        <v>1314</v>
      </c>
      <c r="H277" s="208">
        <v>1</v>
      </c>
      <c r="I277" s="208" t="s">
        <v>18</v>
      </c>
      <c r="J277" s="183">
        <v>4</v>
      </c>
      <c r="K277" s="183">
        <v>4</v>
      </c>
      <c r="L277" s="215" t="s">
        <v>1817</v>
      </c>
      <c r="M277" s="183">
        <v>0</v>
      </c>
      <c r="N277" s="183">
        <v>0</v>
      </c>
      <c r="O277" s="212"/>
      <c r="P277" s="183"/>
      <c r="Q277" s="183"/>
      <c r="R277" s="213"/>
      <c r="S277" s="183">
        <v>0</v>
      </c>
      <c r="T277" s="183">
        <v>0</v>
      </c>
      <c r="U277" s="167"/>
      <c r="V277" s="56"/>
      <c r="W277" s="56"/>
      <c r="X277" s="210"/>
      <c r="Y277" s="56"/>
      <c r="Z277" s="56"/>
      <c r="AA277" s="131"/>
      <c r="AB277" s="183">
        <f t="shared" si="77"/>
        <v>4</v>
      </c>
      <c r="AC277" s="183">
        <f t="shared" si="78"/>
        <v>4</v>
      </c>
      <c r="AD277" s="190">
        <f t="shared" si="63"/>
        <v>1</v>
      </c>
      <c r="AE277" s="190">
        <f t="shared" si="64"/>
        <v>1</v>
      </c>
      <c r="AF277" s="203"/>
    </row>
    <row r="278" spans="1:32" s="200" customFormat="1" ht="15.75" hidden="1" customHeight="1" x14ac:dyDescent="0.25">
      <c r="A278" s="198">
        <v>275</v>
      </c>
      <c r="B278" s="207" t="s">
        <v>1812</v>
      </c>
      <c r="C278" s="321" t="s">
        <v>1813</v>
      </c>
      <c r="D278" s="207" t="s">
        <v>8</v>
      </c>
      <c r="E278" s="172" t="s">
        <v>3832</v>
      </c>
      <c r="F278" s="172" t="s">
        <v>3833</v>
      </c>
      <c r="G278" s="207" t="s">
        <v>1295</v>
      </c>
      <c r="H278" s="208">
        <v>1</v>
      </c>
      <c r="I278" s="208" t="s">
        <v>18</v>
      </c>
      <c r="J278" s="187">
        <v>0</v>
      </c>
      <c r="K278" s="187">
        <v>0</v>
      </c>
      <c r="L278" s="209" t="s">
        <v>26</v>
      </c>
      <c r="M278" s="187">
        <v>0</v>
      </c>
      <c r="N278" s="187">
        <v>0</v>
      </c>
      <c r="O278" s="186" t="s">
        <v>26</v>
      </c>
      <c r="P278" s="183">
        <v>0</v>
      </c>
      <c r="Q278" s="183">
        <v>0</v>
      </c>
      <c r="R278" s="213"/>
      <c r="S278" s="183">
        <v>0</v>
      </c>
      <c r="T278" s="183">
        <v>0</v>
      </c>
      <c r="U278" s="167"/>
      <c r="V278" s="56"/>
      <c r="W278" s="56"/>
      <c r="X278" s="210"/>
      <c r="Y278" s="56"/>
      <c r="Z278" s="56"/>
      <c r="AA278" s="131"/>
      <c r="AB278" s="183">
        <f t="shared" si="65"/>
        <v>0</v>
      </c>
      <c r="AC278" s="183">
        <f t="shared" si="65"/>
        <v>0</v>
      </c>
      <c r="AD278" s="190" t="e">
        <f t="shared" si="63"/>
        <v>#DIV/0!</v>
      </c>
      <c r="AE278" s="190" t="e">
        <f t="shared" si="64"/>
        <v>#DIV/0!</v>
      </c>
      <c r="AF278" s="203"/>
    </row>
    <row r="279" spans="1:32" s="200" customFormat="1" ht="15.75" hidden="1" customHeight="1" x14ac:dyDescent="0.25">
      <c r="A279" s="198">
        <v>276</v>
      </c>
      <c r="B279" s="207" t="s">
        <v>1812</v>
      </c>
      <c r="C279" s="321" t="s">
        <v>1813</v>
      </c>
      <c r="D279" s="207" t="s">
        <v>8</v>
      </c>
      <c r="E279" s="172" t="s">
        <v>3834</v>
      </c>
      <c r="F279" s="172" t="s">
        <v>3835</v>
      </c>
      <c r="G279" s="214" t="s">
        <v>1295</v>
      </c>
      <c r="H279" s="208">
        <v>1</v>
      </c>
      <c r="I279" s="208" t="s">
        <v>18</v>
      </c>
      <c r="J279" s="183">
        <v>1</v>
      </c>
      <c r="K279" s="183">
        <v>1</v>
      </c>
      <c r="L279" s="215" t="s">
        <v>1818</v>
      </c>
      <c r="M279" s="183">
        <v>0</v>
      </c>
      <c r="N279" s="183">
        <v>0</v>
      </c>
      <c r="O279" s="212"/>
      <c r="P279" s="183"/>
      <c r="Q279" s="183"/>
      <c r="R279" s="213"/>
      <c r="S279" s="183">
        <v>0</v>
      </c>
      <c r="T279" s="183">
        <v>0</v>
      </c>
      <c r="U279" s="167"/>
      <c r="V279" s="56"/>
      <c r="W279" s="56"/>
      <c r="X279" s="210"/>
      <c r="Y279" s="56"/>
      <c r="Z279" s="56"/>
      <c r="AA279" s="131"/>
      <c r="AB279" s="183">
        <f>J279+M279+P279+S279+V279</f>
        <v>1</v>
      </c>
      <c r="AC279" s="183">
        <f>K279+N279+Q279+T279+W279</f>
        <v>1</v>
      </c>
      <c r="AD279" s="190">
        <f t="shared" si="63"/>
        <v>1</v>
      </c>
      <c r="AE279" s="190">
        <f t="shared" si="64"/>
        <v>1</v>
      </c>
      <c r="AF279" s="203"/>
    </row>
    <row r="280" spans="1:32" s="200" customFormat="1" ht="15.75" hidden="1" customHeight="1" x14ac:dyDescent="0.25">
      <c r="A280" s="198">
        <v>277</v>
      </c>
      <c r="B280" s="207" t="s">
        <v>1812</v>
      </c>
      <c r="C280" s="321" t="s">
        <v>1813</v>
      </c>
      <c r="D280" s="207" t="s">
        <v>1287</v>
      </c>
      <c r="E280" s="172" t="s">
        <v>3830</v>
      </c>
      <c r="F280" s="172" t="s">
        <v>3831</v>
      </c>
      <c r="G280" s="214" t="s">
        <v>1314</v>
      </c>
      <c r="H280" s="208">
        <v>1</v>
      </c>
      <c r="I280" s="208" t="s">
        <v>18</v>
      </c>
      <c r="J280" s="183">
        <v>1</v>
      </c>
      <c r="K280" s="183">
        <v>1</v>
      </c>
      <c r="L280" s="215" t="s">
        <v>1817</v>
      </c>
      <c r="M280" s="183">
        <v>0</v>
      </c>
      <c r="N280" s="183">
        <v>0</v>
      </c>
      <c r="O280" s="212"/>
      <c r="P280" s="183"/>
      <c r="Q280" s="183"/>
      <c r="R280" s="213"/>
      <c r="S280" s="183">
        <v>0</v>
      </c>
      <c r="T280" s="183">
        <v>0</v>
      </c>
      <c r="U280" s="167"/>
      <c r="V280" s="56"/>
      <c r="W280" s="56"/>
      <c r="X280" s="210"/>
      <c r="Y280" s="56"/>
      <c r="Z280" s="56"/>
      <c r="AA280" s="131"/>
      <c r="AB280" s="183">
        <f>J280+M280+P280+S280+V280</f>
        <v>1</v>
      </c>
      <c r="AC280" s="183">
        <f>K280+N280+Q280+T280+W280</f>
        <v>1</v>
      </c>
      <c r="AD280" s="190">
        <f t="shared" si="63"/>
        <v>1</v>
      </c>
      <c r="AE280" s="190">
        <f t="shared" si="64"/>
        <v>1</v>
      </c>
      <c r="AF280" s="203"/>
    </row>
    <row r="281" spans="1:32" s="200" customFormat="1" ht="15.75" hidden="1" customHeight="1" x14ac:dyDescent="0.25">
      <c r="A281" s="198">
        <v>278</v>
      </c>
      <c r="B281" s="207" t="s">
        <v>1812</v>
      </c>
      <c r="C281" s="321" t="s">
        <v>1813</v>
      </c>
      <c r="D281" s="207" t="s">
        <v>8</v>
      </c>
      <c r="E281" s="172" t="s">
        <v>3836</v>
      </c>
      <c r="F281" s="172" t="s">
        <v>3833</v>
      </c>
      <c r="G281" s="207" t="s">
        <v>1295</v>
      </c>
      <c r="H281" s="208">
        <v>1</v>
      </c>
      <c r="I281" s="208" t="s">
        <v>18</v>
      </c>
      <c r="J281" s="187">
        <v>0</v>
      </c>
      <c r="K281" s="187">
        <v>0</v>
      </c>
      <c r="L281" s="209" t="s">
        <v>26</v>
      </c>
      <c r="M281" s="187">
        <v>0</v>
      </c>
      <c r="N281" s="187">
        <v>0</v>
      </c>
      <c r="O281" s="186" t="s">
        <v>26</v>
      </c>
      <c r="P281" s="183">
        <v>0</v>
      </c>
      <c r="Q281" s="183">
        <v>0</v>
      </c>
      <c r="R281" s="213"/>
      <c r="S281" s="183">
        <v>0</v>
      </c>
      <c r="T281" s="183">
        <v>0</v>
      </c>
      <c r="U281" s="167"/>
      <c r="V281" s="56"/>
      <c r="W281" s="56"/>
      <c r="X281" s="210"/>
      <c r="Y281" s="56"/>
      <c r="Z281" s="56"/>
      <c r="AA281" s="131"/>
      <c r="AB281" s="183">
        <f t="shared" si="65"/>
        <v>0</v>
      </c>
      <c r="AC281" s="183">
        <f t="shared" si="65"/>
        <v>0</v>
      </c>
      <c r="AD281" s="190" t="e">
        <f t="shared" si="63"/>
        <v>#DIV/0!</v>
      </c>
      <c r="AE281" s="190" t="e">
        <f t="shared" si="64"/>
        <v>#DIV/0!</v>
      </c>
      <c r="AF281" s="203"/>
    </row>
    <row r="282" spans="1:32" s="200" customFormat="1" ht="15.75" hidden="1" customHeight="1" x14ac:dyDescent="0.25">
      <c r="A282" s="198">
        <v>279</v>
      </c>
      <c r="B282" s="207" t="s">
        <v>1812</v>
      </c>
      <c r="C282" s="321" t="s">
        <v>1813</v>
      </c>
      <c r="D282" s="207" t="s">
        <v>8</v>
      </c>
      <c r="E282" s="172" t="s">
        <v>3837</v>
      </c>
      <c r="F282" s="172" t="s">
        <v>3838</v>
      </c>
      <c r="G282" s="214" t="s">
        <v>1295</v>
      </c>
      <c r="H282" s="208">
        <v>1</v>
      </c>
      <c r="I282" s="208" t="s">
        <v>18</v>
      </c>
      <c r="J282" s="183">
        <v>1</v>
      </c>
      <c r="K282" s="183">
        <v>1</v>
      </c>
      <c r="L282" s="215" t="s">
        <v>1818</v>
      </c>
      <c r="M282" s="183">
        <v>0</v>
      </c>
      <c r="N282" s="183">
        <v>0</v>
      </c>
      <c r="O282" s="212"/>
      <c r="P282" s="183"/>
      <c r="Q282" s="183"/>
      <c r="R282" s="213"/>
      <c r="S282" s="183">
        <v>0</v>
      </c>
      <c r="T282" s="183">
        <v>0</v>
      </c>
      <c r="U282" s="167"/>
      <c r="V282" s="56"/>
      <c r="W282" s="56"/>
      <c r="X282" s="210"/>
      <c r="Y282" s="56"/>
      <c r="Z282" s="56"/>
      <c r="AA282" s="131"/>
      <c r="AB282" s="183">
        <f>J282+M282+P282+S282+V282</f>
        <v>1</v>
      </c>
      <c r="AC282" s="183">
        <f>K282+N282+Q282+T282+W282</f>
        <v>1</v>
      </c>
      <c r="AD282" s="190">
        <f t="shared" si="63"/>
        <v>1</v>
      </c>
      <c r="AE282" s="190">
        <f t="shared" si="64"/>
        <v>1</v>
      </c>
      <c r="AF282" s="203"/>
    </row>
    <row r="283" spans="1:32" s="200" customFormat="1" ht="15.75" hidden="1" customHeight="1" x14ac:dyDescent="0.25">
      <c r="A283" s="198">
        <v>280</v>
      </c>
      <c r="B283" s="207" t="s">
        <v>783</v>
      </c>
      <c r="C283" s="321" t="s">
        <v>1819</v>
      </c>
      <c r="D283" s="207" t="s">
        <v>1311</v>
      </c>
      <c r="E283" s="321" t="s">
        <v>1820</v>
      </c>
      <c r="F283" s="321" t="s">
        <v>1821</v>
      </c>
      <c r="G283" s="207" t="s">
        <v>1281</v>
      </c>
      <c r="H283" s="233">
        <v>1</v>
      </c>
      <c r="I283" s="208" t="s">
        <v>18</v>
      </c>
      <c r="J283" s="185">
        <v>0</v>
      </c>
      <c r="K283" s="187">
        <v>0</v>
      </c>
      <c r="L283" s="209" t="s">
        <v>26</v>
      </c>
      <c r="M283" s="187">
        <v>0</v>
      </c>
      <c r="N283" s="187">
        <v>0</v>
      </c>
      <c r="O283" s="186" t="s">
        <v>26</v>
      </c>
      <c r="P283" s="187">
        <v>0</v>
      </c>
      <c r="Q283" s="187">
        <v>0</v>
      </c>
      <c r="R283" s="186" t="s">
        <v>26</v>
      </c>
      <c r="S283" s="187">
        <v>0</v>
      </c>
      <c r="T283" s="187">
        <v>0</v>
      </c>
      <c r="U283" s="186" t="s">
        <v>26</v>
      </c>
      <c r="V283" s="187">
        <v>0</v>
      </c>
      <c r="W283" s="187">
        <v>0</v>
      </c>
      <c r="X283" s="186" t="s">
        <v>26</v>
      </c>
      <c r="Y283" s="56"/>
      <c r="Z283" s="56"/>
      <c r="AA283" s="131"/>
      <c r="AB283" s="183">
        <f t="shared" ref="AB283:AB284" si="79">J283+M283+P283</f>
        <v>0</v>
      </c>
      <c r="AC283" s="183">
        <f t="shared" ref="AC283:AC284" si="80">K283+N283+Q283+T283</f>
        <v>0</v>
      </c>
      <c r="AD283" s="190" t="e">
        <f t="shared" si="63"/>
        <v>#DIV/0!</v>
      </c>
      <c r="AE283" s="190" t="e">
        <f t="shared" si="64"/>
        <v>#DIV/0!</v>
      </c>
      <c r="AF283" s="203"/>
    </row>
    <row r="284" spans="1:32" s="200" customFormat="1" ht="15.75" hidden="1" customHeight="1" x14ac:dyDescent="0.25">
      <c r="A284" s="198">
        <v>281</v>
      </c>
      <c r="B284" s="207" t="s">
        <v>783</v>
      </c>
      <c r="C284" s="321" t="s">
        <v>1819</v>
      </c>
      <c r="D284" s="207" t="s">
        <v>1282</v>
      </c>
      <c r="E284" s="321" t="s">
        <v>1822</v>
      </c>
      <c r="F284" s="321" t="s">
        <v>1823</v>
      </c>
      <c r="G284" s="207" t="s">
        <v>1281</v>
      </c>
      <c r="H284" s="233">
        <v>1</v>
      </c>
      <c r="I284" s="208" t="s">
        <v>18</v>
      </c>
      <c r="J284" s="185">
        <v>0</v>
      </c>
      <c r="K284" s="187">
        <v>0</v>
      </c>
      <c r="L284" s="209" t="s">
        <v>26</v>
      </c>
      <c r="M284" s="187">
        <v>0</v>
      </c>
      <c r="N284" s="187">
        <v>0</v>
      </c>
      <c r="O284" s="186" t="s">
        <v>26</v>
      </c>
      <c r="P284" s="187">
        <v>0</v>
      </c>
      <c r="Q284" s="187">
        <v>0</v>
      </c>
      <c r="R284" s="186" t="s">
        <v>26</v>
      </c>
      <c r="S284" s="187">
        <v>0</v>
      </c>
      <c r="T284" s="187">
        <v>0</v>
      </c>
      <c r="U284" s="186" t="s">
        <v>26</v>
      </c>
      <c r="V284" s="187">
        <v>0</v>
      </c>
      <c r="W284" s="187">
        <v>0</v>
      </c>
      <c r="X284" s="186" t="s">
        <v>26</v>
      </c>
      <c r="Y284" s="56"/>
      <c r="Z284" s="56"/>
      <c r="AA284" s="131"/>
      <c r="AB284" s="183">
        <f t="shared" si="79"/>
        <v>0</v>
      </c>
      <c r="AC284" s="183">
        <f t="shared" si="80"/>
        <v>0</v>
      </c>
      <c r="AD284" s="190" t="e">
        <f t="shared" ref="AD284:AD286" si="81">+AB284/AC284</f>
        <v>#DIV/0!</v>
      </c>
      <c r="AE284" s="190" t="e">
        <f t="shared" ref="AE284:AE286" si="82">+AD284/H284</f>
        <v>#DIV/0!</v>
      </c>
      <c r="AF284" s="203"/>
    </row>
    <row r="285" spans="1:32" s="200" customFormat="1" ht="15.75" hidden="1" customHeight="1" x14ac:dyDescent="0.25">
      <c r="A285" s="198">
        <v>282</v>
      </c>
      <c r="B285" s="207" t="s">
        <v>783</v>
      </c>
      <c r="C285" s="321" t="s">
        <v>1819</v>
      </c>
      <c r="D285" s="207" t="s">
        <v>1287</v>
      </c>
      <c r="E285" s="321" t="s">
        <v>1824</v>
      </c>
      <c r="F285" s="321" t="s">
        <v>1825</v>
      </c>
      <c r="G285" s="207" t="s">
        <v>1295</v>
      </c>
      <c r="H285" s="233">
        <v>1</v>
      </c>
      <c r="I285" s="208" t="s">
        <v>18</v>
      </c>
      <c r="J285" s="185">
        <v>0</v>
      </c>
      <c r="K285" s="187">
        <v>0</v>
      </c>
      <c r="L285" s="209" t="s">
        <v>26</v>
      </c>
      <c r="M285" s="187">
        <v>0</v>
      </c>
      <c r="N285" s="187">
        <v>0</v>
      </c>
      <c r="O285" s="186" t="s">
        <v>26</v>
      </c>
      <c r="P285" s="207">
        <v>312</v>
      </c>
      <c r="Q285" s="207">
        <v>312</v>
      </c>
      <c r="R285" s="213" t="s">
        <v>2830</v>
      </c>
      <c r="S285" s="187">
        <v>0</v>
      </c>
      <c r="T285" s="187">
        <v>0</v>
      </c>
      <c r="U285" s="186" t="s">
        <v>26</v>
      </c>
      <c r="V285" s="187">
        <v>0</v>
      </c>
      <c r="W285" s="187">
        <v>0</v>
      </c>
      <c r="X285" s="186" t="s">
        <v>26</v>
      </c>
      <c r="Y285" s="56"/>
      <c r="Z285" s="56"/>
      <c r="AA285" s="131"/>
      <c r="AB285" s="183">
        <f t="shared" ref="AB285:AC287" si="83">J285+M285+P285+S285+V285</f>
        <v>312</v>
      </c>
      <c r="AC285" s="183">
        <f t="shared" si="83"/>
        <v>312</v>
      </c>
      <c r="AD285" s="190">
        <f t="shared" si="81"/>
        <v>1</v>
      </c>
      <c r="AE285" s="190">
        <f t="shared" si="82"/>
        <v>1</v>
      </c>
      <c r="AF285" s="203"/>
    </row>
    <row r="286" spans="1:32" s="200" customFormat="1" ht="15.75" hidden="1" customHeight="1" x14ac:dyDescent="0.25">
      <c r="A286" s="198">
        <v>283</v>
      </c>
      <c r="B286" s="207" t="s">
        <v>783</v>
      </c>
      <c r="C286" s="321" t="s">
        <v>1819</v>
      </c>
      <c r="D286" s="207" t="s">
        <v>8</v>
      </c>
      <c r="E286" s="180" t="s">
        <v>1826</v>
      </c>
      <c r="F286" s="321" t="s">
        <v>1827</v>
      </c>
      <c r="G286" s="207" t="s">
        <v>1285</v>
      </c>
      <c r="H286" s="233">
        <v>1</v>
      </c>
      <c r="I286" s="208" t="s">
        <v>18</v>
      </c>
      <c r="J286" s="183">
        <v>65</v>
      </c>
      <c r="K286" s="260">
        <v>65</v>
      </c>
      <c r="L286" s="191" t="s">
        <v>2636</v>
      </c>
      <c r="M286" s="183">
        <v>96</v>
      </c>
      <c r="N286" s="183">
        <v>96</v>
      </c>
      <c r="O286" s="193" t="s">
        <v>2543</v>
      </c>
      <c r="P286" s="207">
        <v>156</v>
      </c>
      <c r="Q286" s="207">
        <v>156</v>
      </c>
      <c r="R286" s="199" t="s">
        <v>2833</v>
      </c>
      <c r="S286" s="183">
        <v>67</v>
      </c>
      <c r="T286" s="183">
        <v>67</v>
      </c>
      <c r="U286" s="261" t="s">
        <v>3236</v>
      </c>
      <c r="V286" s="56">
        <v>61</v>
      </c>
      <c r="W286" s="56">
        <v>61</v>
      </c>
      <c r="X286" s="262" t="s">
        <v>3520</v>
      </c>
      <c r="Y286" s="56"/>
      <c r="Z286" s="56"/>
      <c r="AA286" s="131"/>
      <c r="AB286" s="183">
        <f t="shared" si="83"/>
        <v>445</v>
      </c>
      <c r="AC286" s="183">
        <f t="shared" si="83"/>
        <v>445</v>
      </c>
      <c r="AD286" s="190">
        <f t="shared" si="81"/>
        <v>1</v>
      </c>
      <c r="AE286" s="190">
        <f t="shared" si="82"/>
        <v>1</v>
      </c>
      <c r="AF286" s="203"/>
    </row>
    <row r="287" spans="1:32" s="200" customFormat="1" ht="15.75" hidden="1" customHeight="1" x14ac:dyDescent="0.25">
      <c r="A287" s="198">
        <v>284</v>
      </c>
      <c r="B287" s="207" t="s">
        <v>783</v>
      </c>
      <c r="C287" s="321" t="s">
        <v>1819</v>
      </c>
      <c r="D287" s="207" t="s">
        <v>1287</v>
      </c>
      <c r="E287" s="321" t="s">
        <v>1828</v>
      </c>
      <c r="F287" s="321" t="s">
        <v>1829</v>
      </c>
      <c r="G287" s="207" t="s">
        <v>1295</v>
      </c>
      <c r="H287" s="183">
        <v>5</v>
      </c>
      <c r="I287" s="208" t="s">
        <v>815</v>
      </c>
      <c r="J287" s="185">
        <v>0</v>
      </c>
      <c r="K287" s="185">
        <v>0</v>
      </c>
      <c r="L287" s="209" t="s">
        <v>26</v>
      </c>
      <c r="M287" s="185">
        <v>0</v>
      </c>
      <c r="N287" s="185">
        <v>0</v>
      </c>
      <c r="O287" s="186" t="s">
        <v>26</v>
      </c>
      <c r="P287" s="183">
        <v>4.8</v>
      </c>
      <c r="Q287" s="187">
        <v>5</v>
      </c>
      <c r="R287" s="213" t="s">
        <v>2844</v>
      </c>
      <c r="S287" s="187">
        <v>0</v>
      </c>
      <c r="T287" s="187">
        <v>0</v>
      </c>
      <c r="U287" s="186" t="s">
        <v>26</v>
      </c>
      <c r="V287" s="187">
        <v>0</v>
      </c>
      <c r="W287" s="187">
        <v>0</v>
      </c>
      <c r="X287" s="186" t="s">
        <v>26</v>
      </c>
      <c r="Y287" s="56"/>
      <c r="Z287" s="56"/>
      <c r="AA287" s="131"/>
      <c r="AB287" s="183">
        <f t="shared" si="83"/>
        <v>4.8</v>
      </c>
      <c r="AC287" s="183">
        <f t="shared" si="83"/>
        <v>5</v>
      </c>
      <c r="AD287" s="263">
        <f>AB287/AC287</f>
        <v>0.96</v>
      </c>
      <c r="AE287" s="263">
        <f>AB287/H287</f>
        <v>0.96</v>
      </c>
      <c r="AF287" s="207"/>
    </row>
    <row r="288" spans="1:32" s="200" customFormat="1" ht="15.75" hidden="1" customHeight="1" x14ac:dyDescent="0.25">
      <c r="A288" s="198">
        <v>285</v>
      </c>
      <c r="B288" s="207" t="s">
        <v>783</v>
      </c>
      <c r="C288" s="321" t="s">
        <v>1819</v>
      </c>
      <c r="D288" s="207" t="s">
        <v>8</v>
      </c>
      <c r="E288" s="180" t="s">
        <v>1830</v>
      </c>
      <c r="F288" s="321" t="s">
        <v>1831</v>
      </c>
      <c r="G288" s="207" t="s">
        <v>1285</v>
      </c>
      <c r="H288" s="232">
        <v>0.2</v>
      </c>
      <c r="I288" s="208" t="s">
        <v>831</v>
      </c>
      <c r="J288" s="183">
        <v>33</v>
      </c>
      <c r="K288" s="207">
        <v>73</v>
      </c>
      <c r="L288" s="191" t="s">
        <v>2637</v>
      </c>
      <c r="M288" s="264">
        <v>7</v>
      </c>
      <c r="N288" s="265">
        <v>4</v>
      </c>
      <c r="O288" s="193" t="s">
        <v>2544</v>
      </c>
      <c r="P288" s="266">
        <v>2</v>
      </c>
      <c r="Q288" s="267">
        <v>3</v>
      </c>
      <c r="R288" s="230" t="s">
        <v>2849</v>
      </c>
      <c r="S288" s="183">
        <v>5</v>
      </c>
      <c r="T288" s="183">
        <v>33</v>
      </c>
      <c r="U288" s="261" t="s">
        <v>2849</v>
      </c>
      <c r="V288" s="56">
        <v>18</v>
      </c>
      <c r="W288" s="56">
        <v>17</v>
      </c>
      <c r="X288" s="262" t="s">
        <v>2849</v>
      </c>
      <c r="Y288" s="56"/>
      <c r="Z288" s="56"/>
      <c r="AA288" s="131"/>
      <c r="AB288" s="216">
        <f>J288+M288+P288+S288</f>
        <v>47</v>
      </c>
      <c r="AC288" s="216">
        <f>K288+N288+Q288+T288</f>
        <v>113</v>
      </c>
      <c r="AD288" s="226">
        <f>((AB288/AC288)-1)*100</f>
        <v>-58.407079646017699</v>
      </c>
      <c r="AE288" s="217">
        <f>+AD288/H288</f>
        <v>-292.0353982300885</v>
      </c>
      <c r="AF288" s="216"/>
    </row>
    <row r="289" spans="1:32" s="200" customFormat="1" ht="15.75" hidden="1" customHeight="1" x14ac:dyDescent="0.25">
      <c r="A289" s="198">
        <v>286</v>
      </c>
      <c r="B289" s="207" t="s">
        <v>783</v>
      </c>
      <c r="C289" s="321" t="s">
        <v>1819</v>
      </c>
      <c r="D289" s="207" t="s">
        <v>8</v>
      </c>
      <c r="E289" s="180" t="s">
        <v>1832</v>
      </c>
      <c r="F289" s="321" t="s">
        <v>1833</v>
      </c>
      <c r="G289" s="207" t="s">
        <v>1285</v>
      </c>
      <c r="H289" s="233">
        <v>0.4</v>
      </c>
      <c r="I289" s="208" t="s">
        <v>18</v>
      </c>
      <c r="J289" s="183">
        <v>90</v>
      </c>
      <c r="K289" s="260">
        <v>90</v>
      </c>
      <c r="L289" s="191" t="s">
        <v>2638</v>
      </c>
      <c r="M289" s="264">
        <v>4</v>
      </c>
      <c r="N289" s="264">
        <v>4</v>
      </c>
      <c r="O289" s="193" t="s">
        <v>2545</v>
      </c>
      <c r="P289" s="183">
        <v>0</v>
      </c>
      <c r="Q289" s="183">
        <v>0</v>
      </c>
      <c r="R289" s="213" t="s">
        <v>2608</v>
      </c>
      <c r="S289" s="183">
        <v>9</v>
      </c>
      <c r="T289" s="183">
        <v>12</v>
      </c>
      <c r="U289" s="268" t="s">
        <v>2638</v>
      </c>
      <c r="V289" s="56">
        <v>73</v>
      </c>
      <c r="W289" s="56">
        <v>72</v>
      </c>
      <c r="X289" s="262" t="s">
        <v>2638</v>
      </c>
      <c r="Y289" s="56"/>
      <c r="Z289" s="56"/>
      <c r="AA289" s="131"/>
      <c r="AB289" s="183">
        <f>J289+M289+P289+S289+V289</f>
        <v>176</v>
      </c>
      <c r="AC289" s="183">
        <f>K289+N289+Q289+T289+W289</f>
        <v>178</v>
      </c>
      <c r="AD289" s="190">
        <f t="shared" ref="AD289:AD294" si="84">+AB289/AC289</f>
        <v>0.9887640449438202</v>
      </c>
      <c r="AE289" s="190">
        <f t="shared" ref="AE289:AE294" si="85">+AD289/H289</f>
        <v>2.4719101123595504</v>
      </c>
      <c r="AF289" s="203"/>
    </row>
    <row r="290" spans="1:32" s="200" customFormat="1" ht="15.75" hidden="1" customHeight="1" x14ac:dyDescent="0.25">
      <c r="A290" s="198">
        <v>287</v>
      </c>
      <c r="B290" s="207" t="s">
        <v>783</v>
      </c>
      <c r="C290" s="321" t="s">
        <v>1819</v>
      </c>
      <c r="D290" s="207" t="s">
        <v>1287</v>
      </c>
      <c r="E290" s="321" t="s">
        <v>1834</v>
      </c>
      <c r="F290" s="321" t="s">
        <v>1835</v>
      </c>
      <c r="G290" s="207" t="s">
        <v>1295</v>
      </c>
      <c r="H290" s="233">
        <v>1</v>
      </c>
      <c r="I290" s="208" t="s">
        <v>18</v>
      </c>
      <c r="J290" s="185">
        <v>0</v>
      </c>
      <c r="K290" s="185">
        <v>0</v>
      </c>
      <c r="L290" s="209" t="s">
        <v>26</v>
      </c>
      <c r="M290" s="185">
        <v>0</v>
      </c>
      <c r="N290" s="185">
        <v>0</v>
      </c>
      <c r="O290" s="186" t="s">
        <v>26</v>
      </c>
      <c r="P290" s="187">
        <v>0</v>
      </c>
      <c r="Q290" s="187">
        <v>0</v>
      </c>
      <c r="R290" s="186" t="s">
        <v>26</v>
      </c>
      <c r="S290" s="187">
        <v>0</v>
      </c>
      <c r="T290" s="187">
        <v>0</v>
      </c>
      <c r="U290" s="186" t="s">
        <v>26</v>
      </c>
      <c r="V290" s="187">
        <v>0</v>
      </c>
      <c r="W290" s="187">
        <v>0</v>
      </c>
      <c r="X290" s="186" t="s">
        <v>26</v>
      </c>
      <c r="Y290" s="56"/>
      <c r="Z290" s="56"/>
      <c r="AA290" s="131"/>
      <c r="AB290" s="183">
        <f t="shared" ref="AB290:AB292" si="86">J290+M290+P290</f>
        <v>0</v>
      </c>
      <c r="AC290" s="183">
        <f t="shared" ref="AB290:AC294" si="87">K290+N290+Q290+T290</f>
        <v>0</v>
      </c>
      <c r="AD290" s="190" t="e">
        <f t="shared" si="84"/>
        <v>#DIV/0!</v>
      </c>
      <c r="AE290" s="190" t="e">
        <f t="shared" si="85"/>
        <v>#DIV/0!</v>
      </c>
      <c r="AF290" s="203"/>
    </row>
    <row r="291" spans="1:32" s="200" customFormat="1" ht="15.75" hidden="1" customHeight="1" x14ac:dyDescent="0.25">
      <c r="A291" s="198">
        <v>288</v>
      </c>
      <c r="B291" s="207" t="s">
        <v>783</v>
      </c>
      <c r="C291" s="321" t="s">
        <v>1819</v>
      </c>
      <c r="D291" s="207" t="s">
        <v>8</v>
      </c>
      <c r="E291" s="321" t="s">
        <v>1836</v>
      </c>
      <c r="F291" s="321" t="s">
        <v>1837</v>
      </c>
      <c r="G291" s="207" t="s">
        <v>1295</v>
      </c>
      <c r="H291" s="233">
        <v>1</v>
      </c>
      <c r="I291" s="208" t="s">
        <v>18</v>
      </c>
      <c r="J291" s="185">
        <v>0</v>
      </c>
      <c r="K291" s="185">
        <v>0</v>
      </c>
      <c r="L291" s="209" t="s">
        <v>26</v>
      </c>
      <c r="M291" s="185">
        <v>0</v>
      </c>
      <c r="N291" s="185">
        <v>0</v>
      </c>
      <c r="O291" s="186" t="s">
        <v>26</v>
      </c>
      <c r="P291" s="187">
        <v>0</v>
      </c>
      <c r="Q291" s="187">
        <v>0</v>
      </c>
      <c r="R291" s="186" t="s">
        <v>26</v>
      </c>
      <c r="S291" s="187">
        <v>0</v>
      </c>
      <c r="T291" s="187">
        <v>0</v>
      </c>
      <c r="U291" s="186" t="s">
        <v>26</v>
      </c>
      <c r="V291" s="187">
        <v>0</v>
      </c>
      <c r="W291" s="187">
        <v>0</v>
      </c>
      <c r="X291" s="186" t="s">
        <v>26</v>
      </c>
      <c r="Y291" s="56"/>
      <c r="Z291" s="56"/>
      <c r="AA291" s="131"/>
      <c r="AB291" s="183">
        <f t="shared" si="86"/>
        <v>0</v>
      </c>
      <c r="AC291" s="183">
        <f t="shared" si="87"/>
        <v>0</v>
      </c>
      <c r="AD291" s="190" t="e">
        <f t="shared" si="84"/>
        <v>#DIV/0!</v>
      </c>
      <c r="AE291" s="190" t="e">
        <f t="shared" si="85"/>
        <v>#DIV/0!</v>
      </c>
      <c r="AF291" s="203"/>
    </row>
    <row r="292" spans="1:32" s="200" customFormat="1" ht="15.75" hidden="1" customHeight="1" x14ac:dyDescent="0.25">
      <c r="A292" s="198">
        <v>289</v>
      </c>
      <c r="B292" s="207" t="s">
        <v>783</v>
      </c>
      <c r="C292" s="321" t="s">
        <v>1819</v>
      </c>
      <c r="D292" s="207" t="s">
        <v>1287</v>
      </c>
      <c r="E292" s="321" t="s">
        <v>1838</v>
      </c>
      <c r="F292" s="321" t="s">
        <v>1839</v>
      </c>
      <c r="G292" s="207" t="s">
        <v>1295</v>
      </c>
      <c r="H292" s="233">
        <v>1</v>
      </c>
      <c r="I292" s="208" t="s">
        <v>18</v>
      </c>
      <c r="J292" s="185">
        <v>0</v>
      </c>
      <c r="K292" s="185">
        <v>0</v>
      </c>
      <c r="L292" s="209" t="s">
        <v>26</v>
      </c>
      <c r="M292" s="185">
        <v>0</v>
      </c>
      <c r="N292" s="185">
        <v>0</v>
      </c>
      <c r="O292" s="186" t="s">
        <v>26</v>
      </c>
      <c r="P292" s="207">
        <v>0</v>
      </c>
      <c r="Q292" s="207">
        <v>0</v>
      </c>
      <c r="R292" s="213" t="s">
        <v>2608</v>
      </c>
      <c r="S292" s="187">
        <v>0</v>
      </c>
      <c r="T292" s="187">
        <v>0</v>
      </c>
      <c r="U292" s="186" t="s">
        <v>26</v>
      </c>
      <c r="V292" s="187">
        <v>0</v>
      </c>
      <c r="W292" s="187">
        <v>0</v>
      </c>
      <c r="X292" s="186" t="s">
        <v>26</v>
      </c>
      <c r="Y292" s="56"/>
      <c r="Z292" s="56"/>
      <c r="AA292" s="131"/>
      <c r="AB292" s="183">
        <f t="shared" si="86"/>
        <v>0</v>
      </c>
      <c r="AC292" s="183">
        <f t="shared" si="87"/>
        <v>0</v>
      </c>
      <c r="AD292" s="190" t="e">
        <f t="shared" si="84"/>
        <v>#DIV/0!</v>
      </c>
      <c r="AE292" s="190" t="e">
        <f t="shared" si="85"/>
        <v>#DIV/0!</v>
      </c>
      <c r="AF292" s="203"/>
    </row>
    <row r="293" spans="1:32" s="200" customFormat="1" ht="15.75" hidden="1" customHeight="1" x14ac:dyDescent="0.25">
      <c r="A293" s="198">
        <v>290</v>
      </c>
      <c r="B293" s="207" t="s">
        <v>783</v>
      </c>
      <c r="C293" s="321" t="s">
        <v>1819</v>
      </c>
      <c r="D293" s="207" t="s">
        <v>8</v>
      </c>
      <c r="E293" s="321" t="s">
        <v>1840</v>
      </c>
      <c r="F293" s="321" t="s">
        <v>1841</v>
      </c>
      <c r="G293" s="207" t="s">
        <v>1435</v>
      </c>
      <c r="H293" s="233">
        <v>1</v>
      </c>
      <c r="I293" s="208" t="s">
        <v>18</v>
      </c>
      <c r="J293" s="183">
        <v>0</v>
      </c>
      <c r="K293" s="183"/>
      <c r="L293" s="191"/>
      <c r="M293" s="183">
        <v>0</v>
      </c>
      <c r="N293" s="183">
        <v>0</v>
      </c>
      <c r="O293" s="193"/>
      <c r="P293" s="207">
        <v>0</v>
      </c>
      <c r="Q293" s="207">
        <v>0</v>
      </c>
      <c r="R293" s="213" t="s">
        <v>2608</v>
      </c>
      <c r="S293" s="183">
        <v>0</v>
      </c>
      <c r="T293" s="183">
        <v>0</v>
      </c>
      <c r="U293" s="167"/>
      <c r="V293" s="187">
        <v>0</v>
      </c>
      <c r="W293" s="187">
        <v>0</v>
      </c>
      <c r="X293" s="186" t="s">
        <v>26</v>
      </c>
      <c r="Y293" s="56"/>
      <c r="Z293" s="56"/>
      <c r="AA293" s="131"/>
      <c r="AB293" s="183">
        <f t="shared" si="87"/>
        <v>0</v>
      </c>
      <c r="AC293" s="183">
        <f t="shared" si="87"/>
        <v>0</v>
      </c>
      <c r="AD293" s="190" t="e">
        <f t="shared" si="84"/>
        <v>#DIV/0!</v>
      </c>
      <c r="AE293" s="190" t="e">
        <f t="shared" si="85"/>
        <v>#DIV/0!</v>
      </c>
      <c r="AF293" s="203"/>
    </row>
    <row r="294" spans="1:32" s="200" customFormat="1" ht="15.75" hidden="1" customHeight="1" x14ac:dyDescent="0.25">
      <c r="A294" s="198">
        <v>291</v>
      </c>
      <c r="B294" s="207" t="s">
        <v>783</v>
      </c>
      <c r="C294" s="321" t="s">
        <v>1819</v>
      </c>
      <c r="D294" s="207" t="s">
        <v>8</v>
      </c>
      <c r="E294" s="321" t="s">
        <v>1842</v>
      </c>
      <c r="F294" s="321" t="s">
        <v>1843</v>
      </c>
      <c r="G294" s="207" t="s">
        <v>1314</v>
      </c>
      <c r="H294" s="233">
        <v>1</v>
      </c>
      <c r="I294" s="208" t="s">
        <v>18</v>
      </c>
      <c r="J294" s="185">
        <v>0</v>
      </c>
      <c r="K294" s="185">
        <v>0</v>
      </c>
      <c r="L294" s="209" t="s">
        <v>26</v>
      </c>
      <c r="M294" s="185">
        <v>0</v>
      </c>
      <c r="N294" s="185">
        <v>0</v>
      </c>
      <c r="O294" s="186" t="s">
        <v>26</v>
      </c>
      <c r="P294" s="187">
        <v>0</v>
      </c>
      <c r="Q294" s="187">
        <v>0</v>
      </c>
      <c r="R294" s="186" t="s">
        <v>26</v>
      </c>
      <c r="S294" s="187">
        <v>0</v>
      </c>
      <c r="T294" s="187">
        <v>0</v>
      </c>
      <c r="U294" s="186" t="s">
        <v>26</v>
      </c>
      <c r="V294" s="187">
        <v>0</v>
      </c>
      <c r="W294" s="187">
        <v>0</v>
      </c>
      <c r="X294" s="186" t="s">
        <v>26</v>
      </c>
      <c r="Y294" s="56"/>
      <c r="Z294" s="56"/>
      <c r="AA294" s="131"/>
      <c r="AB294" s="183">
        <f>J294+M294+P294</f>
        <v>0</v>
      </c>
      <c r="AC294" s="183">
        <f t="shared" si="87"/>
        <v>0</v>
      </c>
      <c r="AD294" s="190" t="e">
        <f t="shared" si="84"/>
        <v>#DIV/0!</v>
      </c>
      <c r="AE294" s="190" t="e">
        <f t="shared" si="85"/>
        <v>#DIV/0!</v>
      </c>
      <c r="AF294" s="203"/>
    </row>
    <row r="295" spans="1:32" s="200" customFormat="1" ht="15.75" hidden="1" customHeight="1" x14ac:dyDescent="0.25">
      <c r="A295" s="198">
        <v>292</v>
      </c>
      <c r="B295" s="207" t="s">
        <v>783</v>
      </c>
      <c r="C295" s="321" t="s">
        <v>1844</v>
      </c>
      <c r="D295" s="207" t="s">
        <v>1311</v>
      </c>
      <c r="E295" s="321" t="s">
        <v>1845</v>
      </c>
      <c r="F295" s="321" t="s">
        <v>1846</v>
      </c>
      <c r="G295" s="207" t="s">
        <v>1281</v>
      </c>
      <c r="H295" s="233">
        <v>0.25</v>
      </c>
      <c r="I295" s="183" t="s">
        <v>831</v>
      </c>
      <c r="J295" s="185">
        <v>0</v>
      </c>
      <c r="K295" s="185">
        <v>0</v>
      </c>
      <c r="L295" s="209" t="s">
        <v>26</v>
      </c>
      <c r="M295" s="185">
        <v>0</v>
      </c>
      <c r="N295" s="185">
        <v>0</v>
      </c>
      <c r="O295" s="186" t="s">
        <v>26</v>
      </c>
      <c r="P295" s="187">
        <v>0</v>
      </c>
      <c r="Q295" s="187">
        <v>0</v>
      </c>
      <c r="R295" s="186" t="s">
        <v>26</v>
      </c>
      <c r="S295" s="187">
        <v>0</v>
      </c>
      <c r="T295" s="187">
        <v>0</v>
      </c>
      <c r="U295" s="186" t="s">
        <v>26</v>
      </c>
      <c r="V295" s="187">
        <v>0</v>
      </c>
      <c r="W295" s="187">
        <v>0</v>
      </c>
      <c r="X295" s="186" t="s">
        <v>26</v>
      </c>
      <c r="Y295" s="56"/>
      <c r="Z295" s="56"/>
      <c r="AA295" s="131"/>
      <c r="AB295" s="211"/>
      <c r="AC295" s="211"/>
      <c r="AD295" s="211"/>
      <c r="AE295" s="211"/>
      <c r="AF295" s="211"/>
    </row>
    <row r="296" spans="1:32" s="200" customFormat="1" ht="15.75" hidden="1" customHeight="1" x14ac:dyDescent="0.25">
      <c r="A296" s="198">
        <v>293</v>
      </c>
      <c r="B296" s="207" t="s">
        <v>783</v>
      </c>
      <c r="C296" s="321" t="s">
        <v>1844</v>
      </c>
      <c r="D296" s="207" t="s">
        <v>1282</v>
      </c>
      <c r="E296" s="321" t="s">
        <v>1847</v>
      </c>
      <c r="F296" s="321" t="s">
        <v>1848</v>
      </c>
      <c r="G296" s="207" t="s">
        <v>1281</v>
      </c>
      <c r="H296" s="232">
        <v>0.15</v>
      </c>
      <c r="I296" s="183" t="s">
        <v>831</v>
      </c>
      <c r="J296" s="185">
        <v>0</v>
      </c>
      <c r="K296" s="185">
        <v>0</v>
      </c>
      <c r="L296" s="209" t="s">
        <v>26</v>
      </c>
      <c r="M296" s="185">
        <v>0</v>
      </c>
      <c r="N296" s="185">
        <v>0</v>
      </c>
      <c r="O296" s="186" t="s">
        <v>26</v>
      </c>
      <c r="P296" s="187">
        <v>0</v>
      </c>
      <c r="Q296" s="187">
        <v>0</v>
      </c>
      <c r="R296" s="186" t="s">
        <v>26</v>
      </c>
      <c r="S296" s="187">
        <v>0</v>
      </c>
      <c r="T296" s="187">
        <v>0</v>
      </c>
      <c r="U296" s="186" t="s">
        <v>26</v>
      </c>
      <c r="V296" s="187">
        <v>0</v>
      </c>
      <c r="W296" s="187">
        <v>0</v>
      </c>
      <c r="X296" s="186" t="s">
        <v>26</v>
      </c>
      <c r="Y296" s="56"/>
      <c r="Z296" s="56"/>
      <c r="AA296" s="131"/>
      <c r="AB296" s="211"/>
      <c r="AC296" s="211"/>
      <c r="AD296" s="211"/>
      <c r="AE296" s="211"/>
      <c r="AF296" s="211"/>
    </row>
    <row r="297" spans="1:32" s="200" customFormat="1" ht="15.75" hidden="1" customHeight="1" x14ac:dyDescent="0.25">
      <c r="A297" s="198">
        <v>294</v>
      </c>
      <c r="B297" s="207" t="s">
        <v>783</v>
      </c>
      <c r="C297" s="321" t="s">
        <v>1844</v>
      </c>
      <c r="D297" s="207" t="s">
        <v>1287</v>
      </c>
      <c r="E297" s="321" t="s">
        <v>1849</v>
      </c>
      <c r="F297" s="321" t="s">
        <v>1850</v>
      </c>
      <c r="G297" s="207" t="s">
        <v>1295</v>
      </c>
      <c r="H297" s="232">
        <v>0.25</v>
      </c>
      <c r="I297" s="183" t="s">
        <v>831</v>
      </c>
      <c r="J297" s="185">
        <v>0</v>
      </c>
      <c r="K297" s="185">
        <v>0</v>
      </c>
      <c r="L297" s="209" t="s">
        <v>26</v>
      </c>
      <c r="M297" s="185">
        <v>0</v>
      </c>
      <c r="N297" s="185">
        <v>0</v>
      </c>
      <c r="O297" s="186" t="s">
        <v>26</v>
      </c>
      <c r="P297" s="183">
        <v>21</v>
      </c>
      <c r="Q297" s="269">
        <v>0</v>
      </c>
      <c r="R297" s="199" t="s">
        <v>2846</v>
      </c>
      <c r="S297" s="187">
        <v>0</v>
      </c>
      <c r="T297" s="187">
        <v>0</v>
      </c>
      <c r="U297" s="186" t="s">
        <v>26</v>
      </c>
      <c r="V297" s="187">
        <v>0</v>
      </c>
      <c r="W297" s="187">
        <v>0</v>
      </c>
      <c r="X297" s="186" t="s">
        <v>26</v>
      </c>
      <c r="Y297" s="56"/>
      <c r="Z297" s="56"/>
      <c r="AA297" s="131"/>
      <c r="AB297" s="216">
        <f>J297+M297+P297</f>
        <v>21</v>
      </c>
      <c r="AC297" s="216">
        <f>K297+N297+Q297+T297</f>
        <v>0</v>
      </c>
      <c r="AD297" s="226" t="e">
        <f>((AB297/AC297)-1)*100</f>
        <v>#DIV/0!</v>
      </c>
      <c r="AE297" s="217" t="e">
        <f>+AD297/H297</f>
        <v>#DIV/0!</v>
      </c>
      <c r="AF297" s="216"/>
    </row>
    <row r="298" spans="1:32" s="200" customFormat="1" ht="15.75" hidden="1" customHeight="1" x14ac:dyDescent="0.25">
      <c r="A298" s="198">
        <v>295</v>
      </c>
      <c r="B298" s="207" t="s">
        <v>783</v>
      </c>
      <c r="C298" s="321" t="s">
        <v>1844</v>
      </c>
      <c r="D298" s="207" t="s">
        <v>8</v>
      </c>
      <c r="E298" s="321" t="s">
        <v>1851</v>
      </c>
      <c r="F298" s="321" t="s">
        <v>1852</v>
      </c>
      <c r="G298" s="207" t="s">
        <v>1295</v>
      </c>
      <c r="H298" s="233">
        <v>0.6</v>
      </c>
      <c r="I298" s="233" t="s">
        <v>18</v>
      </c>
      <c r="J298" s="185">
        <v>0</v>
      </c>
      <c r="K298" s="185">
        <v>0</v>
      </c>
      <c r="L298" s="209" t="s">
        <v>26</v>
      </c>
      <c r="M298" s="185">
        <v>0</v>
      </c>
      <c r="N298" s="185">
        <v>0</v>
      </c>
      <c r="O298" s="186" t="s">
        <v>26</v>
      </c>
      <c r="P298" s="183">
        <v>29</v>
      </c>
      <c r="Q298" s="183">
        <v>29</v>
      </c>
      <c r="R298" s="199" t="s">
        <v>2820</v>
      </c>
      <c r="S298" s="187">
        <v>0</v>
      </c>
      <c r="T298" s="187">
        <v>0</v>
      </c>
      <c r="U298" s="186" t="s">
        <v>26</v>
      </c>
      <c r="V298" s="187">
        <v>0</v>
      </c>
      <c r="W298" s="187">
        <v>0</v>
      </c>
      <c r="X298" s="186" t="s">
        <v>26</v>
      </c>
      <c r="Y298" s="56"/>
      <c r="Z298" s="56"/>
      <c r="AA298" s="131"/>
      <c r="AB298" s="183">
        <f t="shared" ref="AB298:AB302" si="88">J298+M298+P298+S298+V298</f>
        <v>29</v>
      </c>
      <c r="AC298" s="183">
        <f t="shared" ref="AC298:AC302" si="89">K298+N298+Q298+T298+W298</f>
        <v>29</v>
      </c>
      <c r="AD298" s="190">
        <f t="shared" ref="AD298:AD302" si="90">+AB298/AC298</f>
        <v>1</v>
      </c>
      <c r="AE298" s="190">
        <f t="shared" ref="AE298:AE302" si="91">+AD298/H298</f>
        <v>1.6666666666666667</v>
      </c>
      <c r="AF298" s="203"/>
    </row>
    <row r="299" spans="1:32" s="200" customFormat="1" ht="15.75" hidden="1" customHeight="1" x14ac:dyDescent="0.25">
      <c r="A299" s="198">
        <v>296</v>
      </c>
      <c r="B299" s="207" t="s">
        <v>783</v>
      </c>
      <c r="C299" s="321" t="s">
        <v>1844</v>
      </c>
      <c r="D299" s="207" t="s">
        <v>8</v>
      </c>
      <c r="E299" s="180" t="s">
        <v>1853</v>
      </c>
      <c r="F299" s="321" t="s">
        <v>1854</v>
      </c>
      <c r="G299" s="207" t="s">
        <v>1285</v>
      </c>
      <c r="H299" s="233">
        <v>1</v>
      </c>
      <c r="I299" s="183" t="s">
        <v>18</v>
      </c>
      <c r="J299" s="185">
        <v>0</v>
      </c>
      <c r="K299" s="185">
        <v>0</v>
      </c>
      <c r="L299" s="209" t="s">
        <v>26</v>
      </c>
      <c r="M299" s="183">
        <v>1</v>
      </c>
      <c r="N299" s="185">
        <v>1</v>
      </c>
      <c r="O299" s="193" t="s">
        <v>2546</v>
      </c>
      <c r="P299" s="183">
        <v>2</v>
      </c>
      <c r="Q299" s="187">
        <v>1</v>
      </c>
      <c r="R299" s="199" t="s">
        <v>2827</v>
      </c>
      <c r="S299" s="207">
        <v>0</v>
      </c>
      <c r="T299" s="207">
        <v>0</v>
      </c>
      <c r="U299" s="206" t="s">
        <v>3237</v>
      </c>
      <c r="V299" s="56">
        <v>1</v>
      </c>
      <c r="W299" s="56">
        <v>1</v>
      </c>
      <c r="X299" s="262" t="s">
        <v>3521</v>
      </c>
      <c r="Y299" s="56"/>
      <c r="Z299" s="56"/>
      <c r="AA299" s="131"/>
      <c r="AB299" s="216">
        <f t="shared" si="88"/>
        <v>4</v>
      </c>
      <c r="AC299" s="216">
        <f t="shared" si="89"/>
        <v>3</v>
      </c>
      <c r="AD299" s="331">
        <f t="shared" si="90"/>
        <v>1.3333333333333333</v>
      </c>
      <c r="AE299" s="331">
        <f t="shared" si="91"/>
        <v>1.3333333333333333</v>
      </c>
      <c r="AF299" s="211"/>
    </row>
    <row r="300" spans="1:32" s="200" customFormat="1" ht="15.75" hidden="1" customHeight="1" x14ac:dyDescent="0.25">
      <c r="A300" s="198">
        <v>297</v>
      </c>
      <c r="B300" s="207" t="s">
        <v>783</v>
      </c>
      <c r="C300" s="321" t="s">
        <v>1844</v>
      </c>
      <c r="D300" s="207" t="s">
        <v>1287</v>
      </c>
      <c r="E300" s="321" t="s">
        <v>1855</v>
      </c>
      <c r="F300" s="321" t="s">
        <v>1856</v>
      </c>
      <c r="G300" s="207" t="s">
        <v>1295</v>
      </c>
      <c r="H300" s="233">
        <v>0.8</v>
      </c>
      <c r="I300" s="183" t="s">
        <v>18</v>
      </c>
      <c r="J300" s="185">
        <v>0</v>
      </c>
      <c r="K300" s="185">
        <v>0</v>
      </c>
      <c r="L300" s="209" t="s">
        <v>26</v>
      </c>
      <c r="M300" s="185">
        <v>0</v>
      </c>
      <c r="N300" s="185">
        <v>0</v>
      </c>
      <c r="O300" s="186" t="s">
        <v>26</v>
      </c>
      <c r="P300" s="183">
        <v>27</v>
      </c>
      <c r="Q300" s="183">
        <v>27</v>
      </c>
      <c r="R300" s="199" t="s">
        <v>2834</v>
      </c>
      <c r="S300" s="187">
        <v>0</v>
      </c>
      <c r="T300" s="187">
        <v>0</v>
      </c>
      <c r="U300" s="186" t="s">
        <v>26</v>
      </c>
      <c r="V300" s="187">
        <v>0</v>
      </c>
      <c r="W300" s="187">
        <v>0</v>
      </c>
      <c r="X300" s="186" t="s">
        <v>26</v>
      </c>
      <c r="Y300" s="56"/>
      <c r="Z300" s="56"/>
      <c r="AA300" s="131"/>
      <c r="AB300" s="183">
        <f t="shared" si="88"/>
        <v>27</v>
      </c>
      <c r="AC300" s="183">
        <f t="shared" si="89"/>
        <v>27</v>
      </c>
      <c r="AD300" s="190">
        <f t="shared" si="90"/>
        <v>1</v>
      </c>
      <c r="AE300" s="190">
        <f t="shared" si="91"/>
        <v>1.25</v>
      </c>
      <c r="AF300" s="203"/>
    </row>
    <row r="301" spans="1:32" s="200" customFormat="1" ht="15.75" hidden="1" customHeight="1" x14ac:dyDescent="0.25">
      <c r="A301" s="198">
        <v>298</v>
      </c>
      <c r="B301" s="207" t="s">
        <v>783</v>
      </c>
      <c r="C301" s="321" t="s">
        <v>1844</v>
      </c>
      <c r="D301" s="207" t="s">
        <v>8</v>
      </c>
      <c r="E301" s="180" t="s">
        <v>1857</v>
      </c>
      <c r="F301" s="321" t="s">
        <v>1858</v>
      </c>
      <c r="G301" s="207" t="s">
        <v>1285</v>
      </c>
      <c r="H301" s="233">
        <v>1</v>
      </c>
      <c r="I301" s="183" t="s">
        <v>18</v>
      </c>
      <c r="J301" s="270">
        <v>153</v>
      </c>
      <c r="K301" s="271">
        <v>153</v>
      </c>
      <c r="L301" s="191" t="s">
        <v>2639</v>
      </c>
      <c r="M301" s="183">
        <v>54</v>
      </c>
      <c r="N301" s="183">
        <v>54</v>
      </c>
      <c r="O301" s="193" t="s">
        <v>2547</v>
      </c>
      <c r="P301" s="183">
        <v>65</v>
      </c>
      <c r="Q301" s="183">
        <v>65</v>
      </c>
      <c r="R301" s="199" t="s">
        <v>2822</v>
      </c>
      <c r="S301" s="207">
        <v>0</v>
      </c>
      <c r="T301" s="207">
        <v>0</v>
      </c>
      <c r="U301" s="206" t="s">
        <v>3237</v>
      </c>
      <c r="V301" s="56">
        <v>219</v>
      </c>
      <c r="W301" s="56">
        <v>219</v>
      </c>
      <c r="X301" s="272" t="s">
        <v>3522</v>
      </c>
      <c r="Y301" s="56"/>
      <c r="Z301" s="56"/>
      <c r="AA301" s="131"/>
      <c r="AB301" s="183">
        <f t="shared" si="88"/>
        <v>491</v>
      </c>
      <c r="AC301" s="183">
        <f t="shared" si="89"/>
        <v>491</v>
      </c>
      <c r="AD301" s="190">
        <f t="shared" si="90"/>
        <v>1</v>
      </c>
      <c r="AE301" s="190">
        <f t="shared" si="91"/>
        <v>1</v>
      </c>
      <c r="AF301" s="203"/>
    </row>
    <row r="302" spans="1:32" s="200" customFormat="1" ht="15.75" hidden="1" customHeight="1" x14ac:dyDescent="0.25">
      <c r="A302" s="198">
        <v>299</v>
      </c>
      <c r="B302" s="207" t="s">
        <v>783</v>
      </c>
      <c r="C302" s="321" t="s">
        <v>1844</v>
      </c>
      <c r="D302" s="207" t="s">
        <v>8</v>
      </c>
      <c r="E302" s="321" t="s">
        <v>1859</v>
      </c>
      <c r="F302" s="321" t="s">
        <v>1860</v>
      </c>
      <c r="G302" s="207" t="s">
        <v>1285</v>
      </c>
      <c r="H302" s="233">
        <v>1</v>
      </c>
      <c r="I302" s="183" t="s">
        <v>18</v>
      </c>
      <c r="J302" s="207">
        <v>0</v>
      </c>
      <c r="K302" s="207">
        <v>0</v>
      </c>
      <c r="L302" s="191"/>
      <c r="M302" s="183">
        <v>0</v>
      </c>
      <c r="N302" s="183">
        <v>0</v>
      </c>
      <c r="O302" s="193"/>
      <c r="P302" s="183">
        <v>18</v>
      </c>
      <c r="Q302" s="183">
        <v>18</v>
      </c>
      <c r="R302" s="199" t="s">
        <v>2823</v>
      </c>
      <c r="S302" s="207">
        <v>0</v>
      </c>
      <c r="T302" s="207">
        <v>0</v>
      </c>
      <c r="U302" s="206" t="s">
        <v>3237</v>
      </c>
      <c r="V302" s="187">
        <v>0</v>
      </c>
      <c r="W302" s="187">
        <v>0</v>
      </c>
      <c r="X302" s="186" t="s">
        <v>26</v>
      </c>
      <c r="Y302" s="56"/>
      <c r="Z302" s="56"/>
      <c r="AA302" s="131"/>
      <c r="AB302" s="183">
        <f t="shared" si="88"/>
        <v>18</v>
      </c>
      <c r="AC302" s="183">
        <f t="shared" si="89"/>
        <v>18</v>
      </c>
      <c r="AD302" s="190">
        <f t="shared" si="90"/>
        <v>1</v>
      </c>
      <c r="AE302" s="190">
        <f t="shared" si="91"/>
        <v>1</v>
      </c>
      <c r="AF302" s="203"/>
    </row>
    <row r="303" spans="1:32" s="200" customFormat="1" ht="15.75" hidden="1" customHeight="1" x14ac:dyDescent="0.25">
      <c r="A303" s="198">
        <v>300</v>
      </c>
      <c r="B303" s="207" t="s">
        <v>783</v>
      </c>
      <c r="C303" s="321" t="s">
        <v>1844</v>
      </c>
      <c r="D303" s="207" t="s">
        <v>1287</v>
      </c>
      <c r="E303" s="180" t="s">
        <v>1861</v>
      </c>
      <c r="F303" s="321" t="s">
        <v>1862</v>
      </c>
      <c r="G303" s="207" t="s">
        <v>1285</v>
      </c>
      <c r="H303" s="405">
        <v>0.15</v>
      </c>
      <c r="I303" s="264" t="s">
        <v>831</v>
      </c>
      <c r="J303" s="183">
        <v>406</v>
      </c>
      <c r="K303" s="207">
        <v>602</v>
      </c>
      <c r="L303" s="191" t="s">
        <v>2640</v>
      </c>
      <c r="M303" s="183">
        <v>291</v>
      </c>
      <c r="N303" s="207">
        <v>1073</v>
      </c>
      <c r="O303" s="193" t="s">
        <v>2548</v>
      </c>
      <c r="P303" s="260">
        <v>367</v>
      </c>
      <c r="Q303" s="273">
        <v>579</v>
      </c>
      <c r="R303" s="199" t="s">
        <v>2852</v>
      </c>
      <c r="S303" s="207">
        <v>0</v>
      </c>
      <c r="T303" s="207">
        <v>0</v>
      </c>
      <c r="U303" s="206" t="s">
        <v>3237</v>
      </c>
      <c r="V303" s="56">
        <v>947</v>
      </c>
      <c r="W303" s="56">
        <v>906</v>
      </c>
      <c r="X303" s="272" t="s">
        <v>2640</v>
      </c>
      <c r="Y303" s="56"/>
      <c r="Z303" s="56"/>
      <c r="AA303" s="131"/>
      <c r="AB303" s="216">
        <f>J303+M303+P303+S303</f>
        <v>1064</v>
      </c>
      <c r="AC303" s="216">
        <f>K303+N303+Q303+T303</f>
        <v>2254</v>
      </c>
      <c r="AD303" s="226">
        <f>((AB303/AC303)-1)*100</f>
        <v>-52.795031055900623</v>
      </c>
      <c r="AE303" s="217">
        <f>+AD303/H303</f>
        <v>-351.96687370600415</v>
      </c>
      <c r="AF303" s="216"/>
    </row>
    <row r="304" spans="1:32" s="200" customFormat="1" ht="15.75" hidden="1" customHeight="1" x14ac:dyDescent="0.25">
      <c r="A304" s="198">
        <v>301</v>
      </c>
      <c r="B304" s="207" t="s">
        <v>783</v>
      </c>
      <c r="C304" s="321" t="s">
        <v>1844</v>
      </c>
      <c r="D304" s="207" t="s">
        <v>8</v>
      </c>
      <c r="E304" s="180" t="s">
        <v>1863</v>
      </c>
      <c r="F304" s="321" t="s">
        <v>1864</v>
      </c>
      <c r="G304" s="207" t="s">
        <v>1285</v>
      </c>
      <c r="H304" s="405">
        <v>0.15</v>
      </c>
      <c r="I304" s="264" t="s">
        <v>831</v>
      </c>
      <c r="J304" s="183">
        <v>222</v>
      </c>
      <c r="K304" s="207">
        <v>306</v>
      </c>
      <c r="L304" s="191" t="s">
        <v>2641</v>
      </c>
      <c r="M304" s="183">
        <v>191</v>
      </c>
      <c r="N304" s="207">
        <v>470</v>
      </c>
      <c r="O304" s="193" t="s">
        <v>2549</v>
      </c>
      <c r="P304" s="260">
        <v>327</v>
      </c>
      <c r="Q304" s="273">
        <v>576</v>
      </c>
      <c r="R304" s="199" t="s">
        <v>2851</v>
      </c>
      <c r="S304" s="207">
        <v>0</v>
      </c>
      <c r="T304" s="207">
        <v>0</v>
      </c>
      <c r="U304" s="206" t="s">
        <v>3237</v>
      </c>
      <c r="V304" s="56">
        <v>710</v>
      </c>
      <c r="W304" s="56">
        <v>737</v>
      </c>
      <c r="X304" s="272" t="s">
        <v>2641</v>
      </c>
      <c r="Y304" s="56"/>
      <c r="Z304" s="56"/>
      <c r="AA304" s="131"/>
      <c r="AB304" s="216">
        <f>J304+M304+P304+S304</f>
        <v>740</v>
      </c>
      <c r="AC304" s="216">
        <f>K304+N304+Q304+T304</f>
        <v>1352</v>
      </c>
      <c r="AD304" s="226">
        <f>((AB304/AC304)-1)*100</f>
        <v>-45.26627218934911</v>
      </c>
      <c r="AE304" s="217">
        <f>+AD304/H304</f>
        <v>-301.7751479289941</v>
      </c>
      <c r="AF304" s="216"/>
    </row>
    <row r="305" spans="1:32" s="200" customFormat="1" ht="15.75" hidden="1" customHeight="1" x14ac:dyDescent="0.25">
      <c r="A305" s="198">
        <v>302</v>
      </c>
      <c r="B305" s="207" t="s">
        <v>783</v>
      </c>
      <c r="C305" s="321" t="s">
        <v>1865</v>
      </c>
      <c r="D305" s="207" t="s">
        <v>1311</v>
      </c>
      <c r="E305" s="321" t="s">
        <v>1866</v>
      </c>
      <c r="F305" s="321" t="s">
        <v>1867</v>
      </c>
      <c r="G305" s="207" t="s">
        <v>1281</v>
      </c>
      <c r="H305" s="274">
        <v>0.1</v>
      </c>
      <c r="I305" s="207" t="s">
        <v>831</v>
      </c>
      <c r="J305" s="185">
        <v>0</v>
      </c>
      <c r="K305" s="187">
        <v>0</v>
      </c>
      <c r="L305" s="209" t="s">
        <v>26</v>
      </c>
      <c r="M305" s="187">
        <v>0</v>
      </c>
      <c r="N305" s="187">
        <v>0</v>
      </c>
      <c r="O305" s="186" t="s">
        <v>26</v>
      </c>
      <c r="P305" s="187">
        <v>0</v>
      </c>
      <c r="Q305" s="187">
        <v>0</v>
      </c>
      <c r="R305" s="186" t="s">
        <v>26</v>
      </c>
      <c r="S305" s="187">
        <v>0</v>
      </c>
      <c r="T305" s="187">
        <v>0</v>
      </c>
      <c r="U305" s="186" t="s">
        <v>26</v>
      </c>
      <c r="V305" s="187">
        <v>0</v>
      </c>
      <c r="W305" s="187">
        <v>0</v>
      </c>
      <c r="X305" s="186" t="s">
        <v>26</v>
      </c>
      <c r="Y305" s="56"/>
      <c r="Z305" s="56"/>
      <c r="AA305" s="131"/>
      <c r="AB305" s="211"/>
      <c r="AC305" s="211"/>
      <c r="AD305" s="211"/>
      <c r="AE305" s="211"/>
      <c r="AF305" s="211"/>
    </row>
    <row r="306" spans="1:32" s="200" customFormat="1" ht="15.75" hidden="1" customHeight="1" x14ac:dyDescent="0.25">
      <c r="A306" s="198">
        <v>303</v>
      </c>
      <c r="B306" s="207" t="s">
        <v>783</v>
      </c>
      <c r="C306" s="321" t="s">
        <v>1865</v>
      </c>
      <c r="D306" s="207" t="s">
        <v>1282</v>
      </c>
      <c r="E306" s="321" t="s">
        <v>1868</v>
      </c>
      <c r="F306" s="321" t="s">
        <v>1869</v>
      </c>
      <c r="G306" s="207" t="s">
        <v>1281</v>
      </c>
      <c r="H306" s="233">
        <v>1</v>
      </c>
      <c r="I306" s="207" t="s">
        <v>18</v>
      </c>
      <c r="J306" s="185">
        <v>0</v>
      </c>
      <c r="K306" s="187">
        <v>0</v>
      </c>
      <c r="L306" s="209" t="s">
        <v>26</v>
      </c>
      <c r="M306" s="187">
        <v>0</v>
      </c>
      <c r="N306" s="187">
        <v>0</v>
      </c>
      <c r="O306" s="186" t="s">
        <v>26</v>
      </c>
      <c r="P306" s="187">
        <v>0</v>
      </c>
      <c r="Q306" s="187">
        <v>0</v>
      </c>
      <c r="R306" s="186" t="s">
        <v>26</v>
      </c>
      <c r="S306" s="187">
        <v>0</v>
      </c>
      <c r="T306" s="187">
        <v>0</v>
      </c>
      <c r="U306" s="186" t="s">
        <v>26</v>
      </c>
      <c r="V306" s="187">
        <v>0</v>
      </c>
      <c r="W306" s="187">
        <v>0</v>
      </c>
      <c r="X306" s="186" t="s">
        <v>26</v>
      </c>
      <c r="Y306" s="56"/>
      <c r="Z306" s="56"/>
      <c r="AA306" s="131"/>
      <c r="AB306" s="183">
        <f>J306+M306+P306</f>
        <v>0</v>
      </c>
      <c r="AC306" s="183">
        <f>K306+N306+Q306</f>
        <v>0</v>
      </c>
      <c r="AD306" s="190" t="e">
        <f t="shared" ref="AD306:AD307" si="92">+AB306/AC306</f>
        <v>#DIV/0!</v>
      </c>
      <c r="AE306" s="190" t="e">
        <f t="shared" ref="AE306:AE307" si="93">+AD306/H306</f>
        <v>#DIV/0!</v>
      </c>
      <c r="AF306" s="203"/>
    </row>
    <row r="307" spans="1:32" s="200" customFormat="1" ht="15.75" hidden="1" customHeight="1" x14ac:dyDescent="0.25">
      <c r="A307" s="198">
        <v>304</v>
      </c>
      <c r="B307" s="207" t="s">
        <v>783</v>
      </c>
      <c r="C307" s="321" t="s">
        <v>1865</v>
      </c>
      <c r="D307" s="207" t="s">
        <v>1287</v>
      </c>
      <c r="E307" s="321" t="s">
        <v>1870</v>
      </c>
      <c r="F307" s="321" t="s">
        <v>1871</v>
      </c>
      <c r="G307" s="207" t="s">
        <v>1295</v>
      </c>
      <c r="H307" s="233">
        <v>0.8</v>
      </c>
      <c r="I307" s="207" t="s">
        <v>18</v>
      </c>
      <c r="J307" s="185">
        <v>0</v>
      </c>
      <c r="K307" s="187">
        <v>0</v>
      </c>
      <c r="L307" s="209" t="s">
        <v>26</v>
      </c>
      <c r="M307" s="187">
        <v>0</v>
      </c>
      <c r="N307" s="187">
        <v>0</v>
      </c>
      <c r="O307" s="186" t="s">
        <v>26</v>
      </c>
      <c r="P307" s="183">
        <v>50</v>
      </c>
      <c r="Q307" s="183">
        <v>50</v>
      </c>
      <c r="R307" s="213" t="s">
        <v>2831</v>
      </c>
      <c r="S307" s="187">
        <v>0</v>
      </c>
      <c r="T307" s="187">
        <v>0</v>
      </c>
      <c r="U307" s="186" t="s">
        <v>26</v>
      </c>
      <c r="V307" s="187">
        <v>0</v>
      </c>
      <c r="W307" s="187">
        <v>0</v>
      </c>
      <c r="X307" s="186" t="s">
        <v>26</v>
      </c>
      <c r="Y307" s="56"/>
      <c r="Z307" s="56"/>
      <c r="AA307" s="131"/>
      <c r="AB307" s="183">
        <f>J307+M307+P307+S307+V307</f>
        <v>50</v>
      </c>
      <c r="AC307" s="183">
        <f>K307+N307+Q307+T307+W307</f>
        <v>50</v>
      </c>
      <c r="AD307" s="190">
        <f t="shared" si="92"/>
        <v>1</v>
      </c>
      <c r="AE307" s="190">
        <f t="shared" si="93"/>
        <v>1.25</v>
      </c>
      <c r="AF307" s="203"/>
    </row>
    <row r="308" spans="1:32" s="200" customFormat="1" ht="15.75" hidden="1" customHeight="1" x14ac:dyDescent="0.25">
      <c r="A308" s="198">
        <v>305</v>
      </c>
      <c r="B308" s="207" t="s">
        <v>783</v>
      </c>
      <c r="C308" s="321" t="s">
        <v>1865</v>
      </c>
      <c r="D308" s="207" t="s">
        <v>8</v>
      </c>
      <c r="E308" s="321" t="s">
        <v>1872</v>
      </c>
      <c r="F308" s="321" t="s">
        <v>1873</v>
      </c>
      <c r="G308" s="207" t="s">
        <v>1285</v>
      </c>
      <c r="H308" s="207">
        <v>4215</v>
      </c>
      <c r="I308" s="207" t="s">
        <v>815</v>
      </c>
      <c r="J308" s="183">
        <v>6000</v>
      </c>
      <c r="K308" s="187">
        <v>1500</v>
      </c>
      <c r="L308" s="191" t="s">
        <v>2642</v>
      </c>
      <c r="M308" s="187">
        <v>0</v>
      </c>
      <c r="N308" s="187">
        <v>0</v>
      </c>
      <c r="O308" s="186" t="s">
        <v>26</v>
      </c>
      <c r="P308" s="187">
        <v>0</v>
      </c>
      <c r="Q308" s="187">
        <v>0</v>
      </c>
      <c r="R308" s="186" t="s">
        <v>26</v>
      </c>
      <c r="S308" s="187">
        <v>0</v>
      </c>
      <c r="T308" s="187">
        <v>0</v>
      </c>
      <c r="U308" s="186" t="s">
        <v>26</v>
      </c>
      <c r="V308" s="187">
        <v>0</v>
      </c>
      <c r="W308" s="187">
        <v>0</v>
      </c>
      <c r="X308" s="186" t="s">
        <v>26</v>
      </c>
      <c r="Y308" s="56"/>
      <c r="Z308" s="56"/>
      <c r="AA308" s="131"/>
      <c r="AB308" s="216">
        <f>J308</f>
        <v>6000</v>
      </c>
      <c r="AC308" s="216">
        <f>K308</f>
        <v>1500</v>
      </c>
      <c r="AD308" s="331">
        <f>AB308/AC308</f>
        <v>4</v>
      </c>
      <c r="AE308" s="331">
        <f>AB308/H308</f>
        <v>1.4234875444839858</v>
      </c>
      <c r="AF308" s="216"/>
    </row>
    <row r="309" spans="1:32" s="200" customFormat="1" ht="15.75" hidden="1" customHeight="1" x14ac:dyDescent="0.25">
      <c r="A309" s="198">
        <v>306</v>
      </c>
      <c r="B309" s="207" t="s">
        <v>783</v>
      </c>
      <c r="C309" s="321" t="s">
        <v>1865</v>
      </c>
      <c r="D309" s="207" t="s">
        <v>8</v>
      </c>
      <c r="E309" s="180" t="s">
        <v>1874</v>
      </c>
      <c r="F309" s="321" t="s">
        <v>1875</v>
      </c>
      <c r="G309" s="207" t="s">
        <v>1285</v>
      </c>
      <c r="H309" s="207">
        <v>700</v>
      </c>
      <c r="I309" s="207" t="s">
        <v>815</v>
      </c>
      <c r="J309" s="183">
        <v>202</v>
      </c>
      <c r="K309" s="275">
        <v>700</v>
      </c>
      <c r="L309" s="276" t="s">
        <v>2643</v>
      </c>
      <c r="M309" s="183">
        <v>0</v>
      </c>
      <c r="N309" s="277">
        <v>700</v>
      </c>
      <c r="O309" s="278"/>
      <c r="P309" s="249">
        <v>1400</v>
      </c>
      <c r="Q309" s="275">
        <v>700</v>
      </c>
      <c r="R309" s="279" t="s">
        <v>2845</v>
      </c>
      <c r="S309" s="183">
        <v>1491</v>
      </c>
      <c r="T309" s="275">
        <v>700</v>
      </c>
      <c r="U309" s="261" t="s">
        <v>3238</v>
      </c>
      <c r="V309" s="280">
        <v>1463</v>
      </c>
      <c r="W309" s="56">
        <v>700</v>
      </c>
      <c r="X309" s="262" t="s">
        <v>3523</v>
      </c>
      <c r="Y309" s="56"/>
      <c r="Z309" s="56"/>
      <c r="AA309" s="131"/>
      <c r="AB309" s="333">
        <f>J309+M309+P309+S309</f>
        <v>3093</v>
      </c>
      <c r="AC309" s="334">
        <f>K309+N309+Q309+T309</f>
        <v>2800</v>
      </c>
      <c r="AD309" s="331">
        <f>AB309/AC309</f>
        <v>1.104642857142857</v>
      </c>
      <c r="AE309" s="331">
        <f>AB309/H309</f>
        <v>4.4185714285714282</v>
      </c>
      <c r="AF309" s="216"/>
    </row>
    <row r="310" spans="1:32" s="200" customFormat="1" ht="15.75" hidden="1" customHeight="1" x14ac:dyDescent="0.25">
      <c r="A310" s="198">
        <v>307</v>
      </c>
      <c r="B310" s="207" t="s">
        <v>783</v>
      </c>
      <c r="C310" s="321" t="s">
        <v>1865</v>
      </c>
      <c r="D310" s="207" t="s">
        <v>1287</v>
      </c>
      <c r="E310" s="321" t="s">
        <v>1876</v>
      </c>
      <c r="F310" s="321" t="s">
        <v>1877</v>
      </c>
      <c r="G310" s="207" t="s">
        <v>1295</v>
      </c>
      <c r="H310" s="233">
        <v>0.8</v>
      </c>
      <c r="I310" s="207" t="s">
        <v>18</v>
      </c>
      <c r="J310" s="185">
        <v>0</v>
      </c>
      <c r="K310" s="187">
        <v>0</v>
      </c>
      <c r="L310" s="209" t="s">
        <v>26</v>
      </c>
      <c r="M310" s="185">
        <v>0</v>
      </c>
      <c r="N310" s="185">
        <v>0</v>
      </c>
      <c r="O310" s="186" t="s">
        <v>26</v>
      </c>
      <c r="P310" s="183">
        <v>42</v>
      </c>
      <c r="Q310" s="183">
        <v>42</v>
      </c>
      <c r="R310" s="213" t="s">
        <v>2835</v>
      </c>
      <c r="S310" s="187">
        <v>0</v>
      </c>
      <c r="T310" s="187">
        <v>0</v>
      </c>
      <c r="U310" s="186" t="s">
        <v>26</v>
      </c>
      <c r="V310" s="187">
        <v>0</v>
      </c>
      <c r="W310" s="187">
        <v>0</v>
      </c>
      <c r="X310" s="186" t="s">
        <v>26</v>
      </c>
      <c r="Y310" s="56"/>
      <c r="Z310" s="56"/>
      <c r="AA310" s="131"/>
      <c r="AB310" s="183">
        <f>J310+M310+P310+S310+V310</f>
        <v>42</v>
      </c>
      <c r="AC310" s="183">
        <f>K310+N310+Q310+T310+W310</f>
        <v>42</v>
      </c>
      <c r="AD310" s="190">
        <f t="shared" ref="AD310:AD311" si="94">+AB310/AC310</f>
        <v>1</v>
      </c>
      <c r="AE310" s="190">
        <f t="shared" ref="AE310:AE311" si="95">+AD310/H310</f>
        <v>1.25</v>
      </c>
      <c r="AF310" s="203"/>
    </row>
    <row r="311" spans="1:32" s="200" customFormat="1" ht="15.75" hidden="1" customHeight="1" x14ac:dyDescent="0.25">
      <c r="A311" s="198">
        <v>308</v>
      </c>
      <c r="B311" s="207" t="s">
        <v>783</v>
      </c>
      <c r="C311" s="321" t="s">
        <v>1865</v>
      </c>
      <c r="D311" s="207" t="s">
        <v>8</v>
      </c>
      <c r="E311" s="321" t="s">
        <v>1878</v>
      </c>
      <c r="F311" s="321" t="s">
        <v>1879</v>
      </c>
      <c r="G311" s="207" t="s">
        <v>1295</v>
      </c>
      <c r="H311" s="233">
        <v>0.6</v>
      </c>
      <c r="I311" s="207" t="s">
        <v>18</v>
      </c>
      <c r="J311" s="185">
        <v>0</v>
      </c>
      <c r="K311" s="187">
        <v>0</v>
      </c>
      <c r="L311" s="209" t="s">
        <v>26</v>
      </c>
      <c r="M311" s="185">
        <v>0</v>
      </c>
      <c r="N311" s="185">
        <v>0</v>
      </c>
      <c r="O311" s="186" t="s">
        <v>26</v>
      </c>
      <c r="P311" s="183">
        <v>45</v>
      </c>
      <c r="Q311" s="183">
        <v>153</v>
      </c>
      <c r="R311" s="213" t="s">
        <v>2832</v>
      </c>
      <c r="S311" s="187">
        <v>0</v>
      </c>
      <c r="T311" s="187">
        <v>0</v>
      </c>
      <c r="U311" s="186" t="s">
        <v>26</v>
      </c>
      <c r="V311" s="187">
        <v>0</v>
      </c>
      <c r="W311" s="187">
        <v>0</v>
      </c>
      <c r="X311" s="186" t="s">
        <v>26</v>
      </c>
      <c r="Y311" s="56"/>
      <c r="Z311" s="56"/>
      <c r="AA311" s="131"/>
      <c r="AB311" s="183">
        <f>J311+M311+P311+S311+V311</f>
        <v>45</v>
      </c>
      <c r="AC311" s="183">
        <f>K311+N311+Q311+T311+W311</f>
        <v>153</v>
      </c>
      <c r="AD311" s="190">
        <f t="shared" si="94"/>
        <v>0.29411764705882354</v>
      </c>
      <c r="AE311" s="190">
        <f t="shared" si="95"/>
        <v>0.49019607843137258</v>
      </c>
      <c r="AF311" s="203"/>
    </row>
    <row r="312" spans="1:32" s="200" customFormat="1" ht="15.75" hidden="1" customHeight="1" x14ac:dyDescent="0.25">
      <c r="A312" s="198">
        <v>309</v>
      </c>
      <c r="B312" s="207" t="s">
        <v>783</v>
      </c>
      <c r="C312" s="321" t="s">
        <v>1880</v>
      </c>
      <c r="D312" s="207" t="s">
        <v>1311</v>
      </c>
      <c r="E312" s="321" t="s">
        <v>1881</v>
      </c>
      <c r="F312" s="321" t="s">
        <v>1882</v>
      </c>
      <c r="G312" s="207" t="s">
        <v>1281</v>
      </c>
      <c r="H312" s="274">
        <v>0.1</v>
      </c>
      <c r="I312" s="183" t="s">
        <v>831</v>
      </c>
      <c r="J312" s="185">
        <v>0</v>
      </c>
      <c r="K312" s="187">
        <v>0</v>
      </c>
      <c r="L312" s="209" t="s">
        <v>26</v>
      </c>
      <c r="M312" s="185">
        <v>0</v>
      </c>
      <c r="N312" s="185">
        <v>0</v>
      </c>
      <c r="O312" s="186" t="s">
        <v>26</v>
      </c>
      <c r="P312" s="187">
        <v>0</v>
      </c>
      <c r="Q312" s="187">
        <v>0</v>
      </c>
      <c r="R312" s="186" t="s">
        <v>26</v>
      </c>
      <c r="S312" s="187">
        <v>0</v>
      </c>
      <c r="T312" s="187">
        <v>0</v>
      </c>
      <c r="U312" s="186" t="s">
        <v>26</v>
      </c>
      <c r="V312" s="187">
        <v>0</v>
      </c>
      <c r="W312" s="187">
        <v>0</v>
      </c>
      <c r="X312" s="186" t="s">
        <v>26</v>
      </c>
      <c r="Y312" s="56"/>
      <c r="Z312" s="56"/>
      <c r="AA312" s="131"/>
      <c r="AB312" s="211"/>
      <c r="AC312" s="211"/>
      <c r="AD312" s="211"/>
      <c r="AE312" s="211"/>
      <c r="AF312" s="211"/>
    </row>
    <row r="313" spans="1:32" s="200" customFormat="1" ht="15.75" hidden="1" customHeight="1" x14ac:dyDescent="0.25">
      <c r="A313" s="198">
        <v>310</v>
      </c>
      <c r="B313" s="207" t="s">
        <v>783</v>
      </c>
      <c r="C313" s="321" t="s">
        <v>1880</v>
      </c>
      <c r="D313" s="207" t="s">
        <v>1282</v>
      </c>
      <c r="E313" s="321" t="s">
        <v>1883</v>
      </c>
      <c r="F313" s="321" t="s">
        <v>1884</v>
      </c>
      <c r="G313" s="207" t="s">
        <v>1281</v>
      </c>
      <c r="H313" s="274">
        <v>0.1</v>
      </c>
      <c r="I313" s="183" t="s">
        <v>831</v>
      </c>
      <c r="J313" s="185">
        <v>0</v>
      </c>
      <c r="K313" s="187">
        <v>0</v>
      </c>
      <c r="L313" s="209" t="s">
        <v>26</v>
      </c>
      <c r="M313" s="185">
        <v>0</v>
      </c>
      <c r="N313" s="185">
        <v>0</v>
      </c>
      <c r="O313" s="186" t="s">
        <v>26</v>
      </c>
      <c r="P313" s="187">
        <v>0</v>
      </c>
      <c r="Q313" s="187">
        <v>0</v>
      </c>
      <c r="R313" s="186" t="s">
        <v>26</v>
      </c>
      <c r="S313" s="187">
        <v>0</v>
      </c>
      <c r="T313" s="187">
        <v>0</v>
      </c>
      <c r="U313" s="186" t="s">
        <v>26</v>
      </c>
      <c r="V313" s="187">
        <v>0</v>
      </c>
      <c r="W313" s="187">
        <v>0</v>
      </c>
      <c r="X313" s="186" t="s">
        <v>26</v>
      </c>
      <c r="Y313" s="56"/>
      <c r="Z313" s="56"/>
      <c r="AA313" s="131"/>
      <c r="AB313" s="211"/>
      <c r="AC313" s="211"/>
      <c r="AD313" s="211"/>
      <c r="AE313" s="225"/>
      <c r="AF313" s="211"/>
    </row>
    <row r="314" spans="1:32" s="200" customFormat="1" ht="15.75" hidden="1" customHeight="1" x14ac:dyDescent="0.25">
      <c r="A314" s="198">
        <v>311</v>
      </c>
      <c r="B314" s="207" t="s">
        <v>783</v>
      </c>
      <c r="C314" s="321" t="s">
        <v>1880</v>
      </c>
      <c r="D314" s="207" t="s">
        <v>1287</v>
      </c>
      <c r="E314" s="321" t="s">
        <v>1885</v>
      </c>
      <c r="F314" s="321" t="s">
        <v>1886</v>
      </c>
      <c r="G314" s="207" t="s">
        <v>1295</v>
      </c>
      <c r="H314" s="233">
        <v>0.9</v>
      </c>
      <c r="I314" s="183" t="s">
        <v>18</v>
      </c>
      <c r="J314" s="185">
        <v>0</v>
      </c>
      <c r="K314" s="187">
        <v>0</v>
      </c>
      <c r="L314" s="209" t="s">
        <v>26</v>
      </c>
      <c r="M314" s="185">
        <v>0</v>
      </c>
      <c r="N314" s="185">
        <v>0</v>
      </c>
      <c r="O314" s="186" t="s">
        <v>26</v>
      </c>
      <c r="P314" s="183">
        <v>181</v>
      </c>
      <c r="Q314" s="183">
        <v>190</v>
      </c>
      <c r="R314" s="213" t="s">
        <v>2836</v>
      </c>
      <c r="S314" s="187">
        <v>0</v>
      </c>
      <c r="T314" s="187">
        <v>0</v>
      </c>
      <c r="U314" s="186" t="s">
        <v>26</v>
      </c>
      <c r="V314" s="187">
        <v>0</v>
      </c>
      <c r="W314" s="187">
        <v>0</v>
      </c>
      <c r="X314" s="186" t="s">
        <v>26</v>
      </c>
      <c r="Y314" s="56"/>
      <c r="Z314" s="56"/>
      <c r="AA314" s="131"/>
      <c r="AB314" s="183">
        <f>J314+M314+P314+S314+V314</f>
        <v>181</v>
      </c>
      <c r="AC314" s="183">
        <f>K314+N314+Q314+T314+W314</f>
        <v>190</v>
      </c>
      <c r="AD314" s="190">
        <f>+AB314/AC314</f>
        <v>0.95263157894736838</v>
      </c>
      <c r="AE314" s="190">
        <f>+AD314/H314</f>
        <v>1.0584795321637426</v>
      </c>
      <c r="AF314" s="203"/>
    </row>
    <row r="315" spans="1:32" s="200" customFormat="1" ht="15.75" hidden="1" customHeight="1" x14ac:dyDescent="0.25">
      <c r="A315" s="198">
        <v>312</v>
      </c>
      <c r="B315" s="207" t="s">
        <v>783</v>
      </c>
      <c r="C315" s="321" t="s">
        <v>1880</v>
      </c>
      <c r="D315" s="207" t="s">
        <v>8</v>
      </c>
      <c r="E315" s="327" t="s">
        <v>3813</v>
      </c>
      <c r="F315" s="172" t="s">
        <v>3814</v>
      </c>
      <c r="G315" s="207" t="s">
        <v>1285</v>
      </c>
      <c r="H315" s="232">
        <v>1</v>
      </c>
      <c r="I315" s="214" t="s">
        <v>18</v>
      </c>
      <c r="J315" s="281">
        <v>303</v>
      </c>
      <c r="K315" s="207">
        <v>821</v>
      </c>
      <c r="L315" s="191" t="s">
        <v>2644</v>
      </c>
      <c r="M315" s="183">
        <v>523</v>
      </c>
      <c r="N315" s="207">
        <v>389</v>
      </c>
      <c r="O315" s="193" t="s">
        <v>2550</v>
      </c>
      <c r="P315" s="266">
        <v>327</v>
      </c>
      <c r="Q315" s="267">
        <v>454</v>
      </c>
      <c r="R315" s="230" t="s">
        <v>2550</v>
      </c>
      <c r="S315" s="183">
        <v>54</v>
      </c>
      <c r="T315" s="282">
        <v>443</v>
      </c>
      <c r="U315" s="268" t="s">
        <v>3239</v>
      </c>
      <c r="V315" s="56">
        <v>344</v>
      </c>
      <c r="W315" s="56">
        <v>826</v>
      </c>
      <c r="X315" s="262" t="s">
        <v>3239</v>
      </c>
      <c r="Y315" s="56"/>
      <c r="Z315" s="56"/>
      <c r="AA315" s="131"/>
      <c r="AB315" s="216">
        <f>J315+M315+P315+S315</f>
        <v>1207</v>
      </c>
      <c r="AC315" s="216">
        <f>K315+N315+Q315+T315</f>
        <v>2107</v>
      </c>
      <c r="AD315" s="226">
        <f>((AB315/AC315)-1)*100</f>
        <v>-42.714760322733746</v>
      </c>
      <c r="AE315" s="217">
        <f>+AD315/H315</f>
        <v>-42.714760322733746</v>
      </c>
      <c r="AF315" s="216"/>
    </row>
    <row r="316" spans="1:32" s="200" customFormat="1" ht="15.75" hidden="1" customHeight="1" x14ac:dyDescent="0.25">
      <c r="A316" s="198">
        <v>313</v>
      </c>
      <c r="B316" s="207" t="s">
        <v>783</v>
      </c>
      <c r="C316" s="321" t="s">
        <v>1880</v>
      </c>
      <c r="D316" s="207" t="s">
        <v>1287</v>
      </c>
      <c r="E316" s="321" t="s">
        <v>1887</v>
      </c>
      <c r="F316" s="172" t="s">
        <v>3815</v>
      </c>
      <c r="G316" s="207" t="s">
        <v>1295</v>
      </c>
      <c r="H316" s="232">
        <v>0.98</v>
      </c>
      <c r="I316" s="183" t="s">
        <v>831</v>
      </c>
      <c r="J316" s="185">
        <v>0</v>
      </c>
      <c r="K316" s="185">
        <v>0</v>
      </c>
      <c r="L316" s="209" t="s">
        <v>26</v>
      </c>
      <c r="M316" s="185">
        <v>0</v>
      </c>
      <c r="N316" s="185">
        <v>0</v>
      </c>
      <c r="O316" s="186" t="s">
        <v>26</v>
      </c>
      <c r="P316" s="266">
        <v>0</v>
      </c>
      <c r="Q316" s="267">
        <v>0</v>
      </c>
      <c r="R316" s="230" t="s">
        <v>2850</v>
      </c>
      <c r="S316" s="187">
        <v>0</v>
      </c>
      <c r="T316" s="187">
        <v>0</v>
      </c>
      <c r="U316" s="186" t="s">
        <v>26</v>
      </c>
      <c r="V316" s="187">
        <v>0</v>
      </c>
      <c r="W316" s="187">
        <v>0</v>
      </c>
      <c r="X316" s="186" t="s">
        <v>26</v>
      </c>
      <c r="Y316" s="56"/>
      <c r="Z316" s="56"/>
      <c r="AA316" s="131"/>
      <c r="AB316" s="211"/>
      <c r="AC316" s="211"/>
      <c r="AD316" s="211"/>
      <c r="AE316" s="211"/>
      <c r="AF316" s="211"/>
    </row>
    <row r="317" spans="1:32" s="200" customFormat="1" ht="15.75" hidden="1" customHeight="1" x14ac:dyDescent="0.25">
      <c r="A317" s="198">
        <v>314</v>
      </c>
      <c r="B317" s="207" t="s">
        <v>783</v>
      </c>
      <c r="C317" s="321" t="s">
        <v>1880</v>
      </c>
      <c r="D317" s="207" t="s">
        <v>8</v>
      </c>
      <c r="E317" s="321" t="s">
        <v>1888</v>
      </c>
      <c r="F317" s="321" t="s">
        <v>1889</v>
      </c>
      <c r="G317" s="207" t="s">
        <v>1295</v>
      </c>
      <c r="H317" s="233">
        <v>1</v>
      </c>
      <c r="I317" s="183" t="s">
        <v>18</v>
      </c>
      <c r="J317" s="185">
        <v>0</v>
      </c>
      <c r="K317" s="185">
        <v>0</v>
      </c>
      <c r="L317" s="209" t="s">
        <v>26</v>
      </c>
      <c r="M317" s="185">
        <v>0</v>
      </c>
      <c r="N317" s="185">
        <v>0</v>
      </c>
      <c r="O317" s="186" t="s">
        <v>26</v>
      </c>
      <c r="P317" s="183">
        <v>0</v>
      </c>
      <c r="Q317" s="183">
        <v>0</v>
      </c>
      <c r="R317" s="213" t="s">
        <v>2825</v>
      </c>
      <c r="S317" s="187">
        <v>0</v>
      </c>
      <c r="T317" s="187">
        <v>0</v>
      </c>
      <c r="U317" s="186" t="s">
        <v>26</v>
      </c>
      <c r="V317" s="187">
        <v>0</v>
      </c>
      <c r="W317" s="187">
        <v>0</v>
      </c>
      <c r="X317" s="186" t="s">
        <v>26</v>
      </c>
      <c r="Y317" s="56"/>
      <c r="Z317" s="56"/>
      <c r="AA317" s="131"/>
      <c r="AB317" s="183">
        <f>J317+M317+P317</f>
        <v>0</v>
      </c>
      <c r="AC317" s="183">
        <f>K317+N317+Q317</f>
        <v>0</v>
      </c>
      <c r="AD317" s="190" t="e">
        <f t="shared" ref="AD317:AD318" si="96">+AB317/AC317</f>
        <v>#DIV/0!</v>
      </c>
      <c r="AE317" s="190" t="e">
        <f t="shared" ref="AE317:AE318" si="97">+AD317/H317</f>
        <v>#DIV/0!</v>
      </c>
      <c r="AF317" s="203"/>
    </row>
    <row r="318" spans="1:32" s="200" customFormat="1" ht="15.75" hidden="1" customHeight="1" x14ac:dyDescent="0.25">
      <c r="A318" s="198">
        <v>315</v>
      </c>
      <c r="B318" s="207" t="s">
        <v>783</v>
      </c>
      <c r="C318" s="321" t="s">
        <v>1880</v>
      </c>
      <c r="D318" s="207" t="s">
        <v>1287</v>
      </c>
      <c r="E318" s="172" t="s">
        <v>3816</v>
      </c>
      <c r="F318" s="321" t="s">
        <v>1890</v>
      </c>
      <c r="G318" s="207" t="s">
        <v>1295</v>
      </c>
      <c r="H318" s="233">
        <v>1</v>
      </c>
      <c r="I318" s="183" t="s">
        <v>18</v>
      </c>
      <c r="J318" s="185">
        <v>0</v>
      </c>
      <c r="K318" s="185">
        <v>0</v>
      </c>
      <c r="L318" s="209" t="s">
        <v>26</v>
      </c>
      <c r="M318" s="185">
        <v>0</v>
      </c>
      <c r="N318" s="185">
        <v>0</v>
      </c>
      <c r="O318" s="186" t="s">
        <v>26</v>
      </c>
      <c r="P318" s="183">
        <v>1028</v>
      </c>
      <c r="Q318" s="183">
        <v>1028</v>
      </c>
      <c r="R318" s="213" t="s">
        <v>2842</v>
      </c>
      <c r="S318" s="187">
        <v>0</v>
      </c>
      <c r="T318" s="187">
        <v>0</v>
      </c>
      <c r="U318" s="186" t="s">
        <v>26</v>
      </c>
      <c r="V318" s="187">
        <v>0</v>
      </c>
      <c r="W318" s="187">
        <v>0</v>
      </c>
      <c r="X318" s="186" t="s">
        <v>26</v>
      </c>
      <c r="Y318" s="56"/>
      <c r="Z318" s="56"/>
      <c r="AA318" s="131"/>
      <c r="AB318" s="183">
        <f>J318+M318+P318+S318+V318</f>
        <v>1028</v>
      </c>
      <c r="AC318" s="183">
        <f>K318+N318+Q318+T318+W318</f>
        <v>1028</v>
      </c>
      <c r="AD318" s="190">
        <f t="shared" si="96"/>
        <v>1</v>
      </c>
      <c r="AE318" s="190">
        <f t="shared" si="97"/>
        <v>1</v>
      </c>
      <c r="AF318" s="203"/>
    </row>
    <row r="319" spans="1:32" s="200" customFormat="1" ht="15.75" hidden="1" customHeight="1" x14ac:dyDescent="0.25">
      <c r="A319" s="198">
        <v>316</v>
      </c>
      <c r="B319" s="207" t="s">
        <v>783</v>
      </c>
      <c r="C319" s="321" t="s">
        <v>1880</v>
      </c>
      <c r="D319" s="207" t="s">
        <v>8</v>
      </c>
      <c r="E319" s="327" t="s">
        <v>3817</v>
      </c>
      <c r="F319" s="172" t="s">
        <v>3818</v>
      </c>
      <c r="G319" s="207" t="s">
        <v>1285</v>
      </c>
      <c r="H319" s="232">
        <v>1</v>
      </c>
      <c r="I319" s="214" t="s">
        <v>18</v>
      </c>
      <c r="J319" s="281">
        <v>527</v>
      </c>
      <c r="K319" s="207">
        <v>0</v>
      </c>
      <c r="L319" s="191" t="s">
        <v>2645</v>
      </c>
      <c r="M319" s="183">
        <v>1705</v>
      </c>
      <c r="N319" s="207">
        <v>0</v>
      </c>
      <c r="O319" s="193" t="s">
        <v>2551</v>
      </c>
      <c r="P319" s="266">
        <v>737</v>
      </c>
      <c r="Q319" s="267">
        <v>21</v>
      </c>
      <c r="R319" s="230" t="s">
        <v>2551</v>
      </c>
      <c r="S319" s="183">
        <v>1453</v>
      </c>
      <c r="T319" s="207">
        <v>828</v>
      </c>
      <c r="U319" s="268" t="s">
        <v>3240</v>
      </c>
      <c r="V319" s="56">
        <v>2903</v>
      </c>
      <c r="W319" s="56">
        <v>27</v>
      </c>
      <c r="X319" s="262" t="s">
        <v>3240</v>
      </c>
      <c r="Y319" s="56"/>
      <c r="Z319" s="56"/>
      <c r="AA319" s="131"/>
      <c r="AB319" s="216">
        <f>J319+M319+P319+S319</f>
        <v>4422</v>
      </c>
      <c r="AC319" s="216">
        <f>K319+N319+Q319+T319</f>
        <v>849</v>
      </c>
      <c r="AD319" s="226">
        <f>((AB319/AC319)-1)*100</f>
        <v>420.84805653710242</v>
      </c>
      <c r="AE319" s="217">
        <f>+AD319/H319</f>
        <v>420.84805653710242</v>
      </c>
      <c r="AF319" s="216"/>
    </row>
    <row r="320" spans="1:32" s="200" customFormat="1" ht="15.75" hidden="1" customHeight="1" x14ac:dyDescent="0.25">
      <c r="A320" s="198">
        <v>317</v>
      </c>
      <c r="B320" s="207" t="s">
        <v>783</v>
      </c>
      <c r="C320" s="321" t="s">
        <v>1891</v>
      </c>
      <c r="D320" s="207" t="s">
        <v>1311</v>
      </c>
      <c r="E320" s="321" t="s">
        <v>1892</v>
      </c>
      <c r="F320" s="321" t="s">
        <v>1893</v>
      </c>
      <c r="G320" s="207" t="s">
        <v>1281</v>
      </c>
      <c r="H320" s="233">
        <v>1</v>
      </c>
      <c r="I320" s="183" t="s">
        <v>18</v>
      </c>
      <c r="J320" s="185">
        <v>0</v>
      </c>
      <c r="K320" s="185">
        <v>0</v>
      </c>
      <c r="L320" s="209" t="s">
        <v>26</v>
      </c>
      <c r="M320" s="185">
        <v>0</v>
      </c>
      <c r="N320" s="185">
        <v>0</v>
      </c>
      <c r="O320" s="186" t="s">
        <v>26</v>
      </c>
      <c r="P320" s="187">
        <v>0</v>
      </c>
      <c r="Q320" s="187">
        <v>0</v>
      </c>
      <c r="R320" s="186" t="s">
        <v>26</v>
      </c>
      <c r="S320" s="187">
        <v>0</v>
      </c>
      <c r="T320" s="187">
        <v>0</v>
      </c>
      <c r="U320" s="186" t="s">
        <v>26</v>
      </c>
      <c r="V320" s="187">
        <v>0</v>
      </c>
      <c r="W320" s="187">
        <v>0</v>
      </c>
      <c r="X320" s="186" t="s">
        <v>26</v>
      </c>
      <c r="Y320" s="56"/>
      <c r="Z320" s="56"/>
      <c r="AA320" s="131"/>
      <c r="AB320" s="183">
        <f>J320+M320+P320</f>
        <v>0</v>
      </c>
      <c r="AC320" s="183">
        <f>K320+N320+Q320</f>
        <v>0</v>
      </c>
      <c r="AD320" s="190" t="e">
        <f t="shared" ref="AD320:AD321" si="98">+AB320/AC320</f>
        <v>#DIV/0!</v>
      </c>
      <c r="AE320" s="190" t="e">
        <f t="shared" ref="AE320:AE321" si="99">+AD320/H320</f>
        <v>#DIV/0!</v>
      </c>
      <c r="AF320" s="203"/>
    </row>
    <row r="321" spans="1:32" s="200" customFormat="1" ht="15.75" hidden="1" customHeight="1" x14ac:dyDescent="0.25">
      <c r="A321" s="198">
        <v>318</v>
      </c>
      <c r="B321" s="207" t="s">
        <v>783</v>
      </c>
      <c r="C321" s="321" t="s">
        <v>1891</v>
      </c>
      <c r="D321" s="207" t="s">
        <v>1282</v>
      </c>
      <c r="E321" s="321" t="s">
        <v>1894</v>
      </c>
      <c r="F321" s="321" t="s">
        <v>1895</v>
      </c>
      <c r="G321" s="207" t="s">
        <v>1281</v>
      </c>
      <c r="H321" s="233">
        <v>1</v>
      </c>
      <c r="I321" s="183" t="s">
        <v>18</v>
      </c>
      <c r="J321" s="185">
        <v>0</v>
      </c>
      <c r="K321" s="185">
        <v>0</v>
      </c>
      <c r="L321" s="209" t="s">
        <v>26</v>
      </c>
      <c r="M321" s="185">
        <v>0</v>
      </c>
      <c r="N321" s="185">
        <v>0</v>
      </c>
      <c r="O321" s="186" t="s">
        <v>26</v>
      </c>
      <c r="P321" s="187">
        <v>0</v>
      </c>
      <c r="Q321" s="187">
        <v>0</v>
      </c>
      <c r="R321" s="186" t="s">
        <v>26</v>
      </c>
      <c r="S321" s="187">
        <v>0</v>
      </c>
      <c r="T321" s="187">
        <v>0</v>
      </c>
      <c r="U321" s="186" t="s">
        <v>26</v>
      </c>
      <c r="V321" s="187">
        <v>0</v>
      </c>
      <c r="W321" s="187">
        <v>0</v>
      </c>
      <c r="X321" s="186" t="s">
        <v>26</v>
      </c>
      <c r="Y321" s="56"/>
      <c r="Z321" s="56"/>
      <c r="AA321" s="131"/>
      <c r="AB321" s="183">
        <f>J321+M321+P321</f>
        <v>0</v>
      </c>
      <c r="AC321" s="183">
        <f>K321+N321+Q321</f>
        <v>0</v>
      </c>
      <c r="AD321" s="190" t="e">
        <f t="shared" si="98"/>
        <v>#DIV/0!</v>
      </c>
      <c r="AE321" s="190" t="e">
        <f t="shared" si="99"/>
        <v>#DIV/0!</v>
      </c>
      <c r="AF321" s="203"/>
    </row>
    <row r="322" spans="1:32" s="200" customFormat="1" ht="15.75" hidden="1" customHeight="1" x14ac:dyDescent="0.25">
      <c r="A322" s="198">
        <v>319</v>
      </c>
      <c r="B322" s="207" t="s">
        <v>783</v>
      </c>
      <c r="C322" s="321" t="s">
        <v>1891</v>
      </c>
      <c r="D322" s="207" t="s">
        <v>1287</v>
      </c>
      <c r="E322" s="180" t="s">
        <v>1896</v>
      </c>
      <c r="F322" s="321" t="s">
        <v>1897</v>
      </c>
      <c r="G322" s="207" t="s">
        <v>1285</v>
      </c>
      <c r="H322" s="233">
        <v>1</v>
      </c>
      <c r="I322" s="183" t="s">
        <v>831</v>
      </c>
      <c r="J322" s="281">
        <v>601</v>
      </c>
      <c r="K322" s="207">
        <v>0</v>
      </c>
      <c r="L322" s="228" t="s">
        <v>2646</v>
      </c>
      <c r="M322" s="183">
        <v>244</v>
      </c>
      <c r="N322" s="207">
        <v>15</v>
      </c>
      <c r="O322" s="193" t="s">
        <v>2552</v>
      </c>
      <c r="P322" s="266">
        <v>73</v>
      </c>
      <c r="Q322" s="273">
        <v>31</v>
      </c>
      <c r="R322" s="230" t="s">
        <v>2853</v>
      </c>
      <c r="S322" s="183">
        <v>21</v>
      </c>
      <c r="T322" s="183">
        <v>5</v>
      </c>
      <c r="U322" s="268" t="s">
        <v>2552</v>
      </c>
      <c r="V322" s="56">
        <v>37</v>
      </c>
      <c r="W322" s="56">
        <v>37</v>
      </c>
      <c r="X322" s="262" t="s">
        <v>3524</v>
      </c>
      <c r="Y322" s="56"/>
      <c r="Z322" s="56"/>
      <c r="AA322" s="131"/>
      <c r="AB322" s="216">
        <f>J322+M322+P322+S322</f>
        <v>939</v>
      </c>
      <c r="AC322" s="216">
        <f>K322+N322+Q322+T322</f>
        <v>51</v>
      </c>
      <c r="AD322" s="226">
        <f>((AB322/AC322)-1)*100</f>
        <v>1741.1764705882351</v>
      </c>
      <c r="AE322" s="217">
        <f>+AD322/H322</f>
        <v>1741.1764705882351</v>
      </c>
      <c r="AF322" s="216"/>
    </row>
    <row r="323" spans="1:32" s="200" customFormat="1" ht="15.75" hidden="1" customHeight="1" x14ac:dyDescent="0.25">
      <c r="A323" s="198">
        <v>320</v>
      </c>
      <c r="B323" s="207" t="s">
        <v>783</v>
      </c>
      <c r="C323" s="321" t="s">
        <v>1891</v>
      </c>
      <c r="D323" s="207" t="s">
        <v>8</v>
      </c>
      <c r="E323" s="406" t="s">
        <v>3819</v>
      </c>
      <c r="F323" s="172" t="s">
        <v>3820</v>
      </c>
      <c r="G323" s="207" t="s">
        <v>1285</v>
      </c>
      <c r="H323" s="233">
        <v>1</v>
      </c>
      <c r="I323" s="183" t="s">
        <v>18</v>
      </c>
      <c r="J323" s="183">
        <v>0</v>
      </c>
      <c r="K323" s="183">
        <v>0</v>
      </c>
      <c r="L323" s="191"/>
      <c r="M323" s="183">
        <v>1</v>
      </c>
      <c r="N323" s="183">
        <v>32</v>
      </c>
      <c r="O323" s="193" t="s">
        <v>2553</v>
      </c>
      <c r="P323" s="183">
        <v>3</v>
      </c>
      <c r="Q323" s="183">
        <v>3</v>
      </c>
      <c r="R323" s="199" t="s">
        <v>2821</v>
      </c>
      <c r="S323" s="183">
        <v>2</v>
      </c>
      <c r="T323" s="183">
        <v>21</v>
      </c>
      <c r="U323" s="261" t="s">
        <v>3241</v>
      </c>
      <c r="V323" s="56">
        <v>3</v>
      </c>
      <c r="W323" s="56">
        <v>37</v>
      </c>
      <c r="X323" s="262" t="s">
        <v>3525</v>
      </c>
      <c r="Y323" s="56"/>
      <c r="Z323" s="56"/>
      <c r="AA323" s="131"/>
      <c r="AB323" s="183">
        <f t="shared" ref="AB323:AB328" si="100">J323+M323+P323+S323+V323</f>
        <v>9</v>
      </c>
      <c r="AC323" s="183">
        <f t="shared" ref="AC323:AC328" si="101">K323+N323+Q323+T323+W323</f>
        <v>93</v>
      </c>
      <c r="AD323" s="190">
        <f t="shared" ref="AD323:AD328" si="102">+AB323/AC323</f>
        <v>9.6774193548387094E-2</v>
      </c>
      <c r="AE323" s="190">
        <f t="shared" ref="AE323:AE328" si="103">+AD323/H323</f>
        <v>9.6774193548387094E-2</v>
      </c>
      <c r="AF323" s="203"/>
    </row>
    <row r="324" spans="1:32" s="200" customFormat="1" ht="15.75" hidden="1" customHeight="1" x14ac:dyDescent="0.25">
      <c r="A324" s="198">
        <v>321</v>
      </c>
      <c r="B324" s="207" t="s">
        <v>783</v>
      </c>
      <c r="C324" s="321" t="s">
        <v>1891</v>
      </c>
      <c r="D324" s="207" t="s">
        <v>8</v>
      </c>
      <c r="E324" s="180" t="s">
        <v>1898</v>
      </c>
      <c r="F324" s="321" t="s">
        <v>1899</v>
      </c>
      <c r="G324" s="207" t="s">
        <v>1285</v>
      </c>
      <c r="H324" s="233">
        <v>1</v>
      </c>
      <c r="I324" s="183" t="s">
        <v>18</v>
      </c>
      <c r="J324" s="183">
        <v>0</v>
      </c>
      <c r="K324" s="183">
        <v>0</v>
      </c>
      <c r="L324" s="191"/>
      <c r="M324" s="183">
        <v>6</v>
      </c>
      <c r="N324" s="183">
        <v>6</v>
      </c>
      <c r="O324" s="193" t="s">
        <v>2554</v>
      </c>
      <c r="P324" s="183">
        <v>3</v>
      </c>
      <c r="Q324" s="183">
        <v>3</v>
      </c>
      <c r="R324" s="199" t="s">
        <v>2826</v>
      </c>
      <c r="S324" s="183">
        <v>1</v>
      </c>
      <c r="T324" s="183">
        <v>1</v>
      </c>
      <c r="U324" s="261" t="s">
        <v>3242</v>
      </c>
      <c r="V324" s="56">
        <v>2</v>
      </c>
      <c r="W324" s="56">
        <v>2</v>
      </c>
      <c r="X324" s="262" t="s">
        <v>2554</v>
      </c>
      <c r="Y324" s="56"/>
      <c r="Z324" s="56"/>
      <c r="AA324" s="131"/>
      <c r="AB324" s="183">
        <f t="shared" si="100"/>
        <v>12</v>
      </c>
      <c r="AC324" s="183">
        <f t="shared" si="101"/>
        <v>12</v>
      </c>
      <c r="AD324" s="190">
        <f t="shared" si="102"/>
        <v>1</v>
      </c>
      <c r="AE324" s="190">
        <f t="shared" si="103"/>
        <v>1</v>
      </c>
      <c r="AF324" s="203"/>
    </row>
    <row r="325" spans="1:32" s="200" customFormat="1" ht="15.75" hidden="1" customHeight="1" x14ac:dyDescent="0.25">
      <c r="A325" s="198">
        <v>322</v>
      </c>
      <c r="B325" s="207" t="s">
        <v>783</v>
      </c>
      <c r="C325" s="321" t="s">
        <v>1891</v>
      </c>
      <c r="D325" s="207" t="s">
        <v>1287</v>
      </c>
      <c r="E325" s="321" t="s">
        <v>1900</v>
      </c>
      <c r="F325" s="321" t="s">
        <v>1901</v>
      </c>
      <c r="G325" s="207" t="s">
        <v>1435</v>
      </c>
      <c r="H325" s="274">
        <v>1</v>
      </c>
      <c r="I325" s="183" t="s">
        <v>18</v>
      </c>
      <c r="J325" s="183">
        <v>0</v>
      </c>
      <c r="K325" s="183">
        <v>0</v>
      </c>
      <c r="L325" s="191"/>
      <c r="M325" s="183">
        <v>0</v>
      </c>
      <c r="N325" s="183">
        <v>0</v>
      </c>
      <c r="O325" s="193"/>
      <c r="P325" s="183">
        <v>17</v>
      </c>
      <c r="Q325" s="183">
        <v>17</v>
      </c>
      <c r="R325" s="199" t="s">
        <v>2841</v>
      </c>
      <c r="S325" s="183">
        <v>94</v>
      </c>
      <c r="T325" s="207">
        <v>85</v>
      </c>
      <c r="U325" s="268" t="s">
        <v>3243</v>
      </c>
      <c r="V325" s="187">
        <v>0</v>
      </c>
      <c r="W325" s="187">
        <v>0</v>
      </c>
      <c r="X325" s="186" t="s">
        <v>26</v>
      </c>
      <c r="Y325" s="56"/>
      <c r="Z325" s="56"/>
      <c r="AA325" s="131"/>
      <c r="AB325" s="216">
        <f t="shared" si="100"/>
        <v>111</v>
      </c>
      <c r="AC325" s="216">
        <f t="shared" si="101"/>
        <v>102</v>
      </c>
      <c r="AD325" s="331">
        <f t="shared" si="102"/>
        <v>1.088235294117647</v>
      </c>
      <c r="AE325" s="331">
        <f t="shared" si="103"/>
        <v>1.088235294117647</v>
      </c>
      <c r="AF325" s="211"/>
    </row>
    <row r="326" spans="1:32" s="200" customFormat="1" ht="15.75" hidden="1" customHeight="1" x14ac:dyDescent="0.25">
      <c r="A326" s="198">
        <v>323</v>
      </c>
      <c r="B326" s="207" t="s">
        <v>783</v>
      </c>
      <c r="C326" s="321" t="s">
        <v>1891</v>
      </c>
      <c r="D326" s="207" t="s">
        <v>8</v>
      </c>
      <c r="E326" s="321" t="s">
        <v>1902</v>
      </c>
      <c r="F326" s="321" t="s">
        <v>1903</v>
      </c>
      <c r="G326" s="207" t="s">
        <v>1285</v>
      </c>
      <c r="H326" s="274">
        <v>1</v>
      </c>
      <c r="I326" s="183" t="s">
        <v>18</v>
      </c>
      <c r="J326" s="183">
        <v>0</v>
      </c>
      <c r="K326" s="183">
        <v>0</v>
      </c>
      <c r="L326" s="191"/>
      <c r="M326" s="183">
        <v>0</v>
      </c>
      <c r="N326" s="183">
        <v>0</v>
      </c>
      <c r="O326" s="193"/>
      <c r="P326" s="183">
        <v>9</v>
      </c>
      <c r="Q326" s="183">
        <v>9</v>
      </c>
      <c r="R326" s="199" t="s">
        <v>2828</v>
      </c>
      <c r="S326" s="183">
        <v>50</v>
      </c>
      <c r="T326" s="183">
        <v>50</v>
      </c>
      <c r="U326" s="268" t="s">
        <v>3244</v>
      </c>
      <c r="V326" s="56">
        <v>62</v>
      </c>
      <c r="W326" s="56">
        <v>62</v>
      </c>
      <c r="X326" s="262" t="s">
        <v>3526</v>
      </c>
      <c r="Y326" s="56"/>
      <c r="Z326" s="56"/>
      <c r="AA326" s="131"/>
      <c r="AB326" s="183">
        <f t="shared" si="100"/>
        <v>121</v>
      </c>
      <c r="AC326" s="183">
        <f t="shared" si="101"/>
        <v>121</v>
      </c>
      <c r="AD326" s="190">
        <f t="shared" si="102"/>
        <v>1</v>
      </c>
      <c r="AE326" s="190">
        <f t="shared" si="103"/>
        <v>1</v>
      </c>
      <c r="AF326" s="203"/>
    </row>
    <row r="327" spans="1:32" s="200" customFormat="1" ht="15.75" hidden="1" customHeight="1" x14ac:dyDescent="0.25">
      <c r="A327" s="198">
        <v>324</v>
      </c>
      <c r="B327" s="207" t="s">
        <v>783</v>
      </c>
      <c r="C327" s="321" t="s">
        <v>1891</v>
      </c>
      <c r="D327" s="207" t="s">
        <v>8</v>
      </c>
      <c r="E327" s="321" t="s">
        <v>1904</v>
      </c>
      <c r="F327" s="321" t="s">
        <v>1903</v>
      </c>
      <c r="G327" s="207" t="s">
        <v>1285</v>
      </c>
      <c r="H327" s="274">
        <v>1</v>
      </c>
      <c r="I327" s="183" t="s">
        <v>18</v>
      </c>
      <c r="J327" s="183">
        <v>0</v>
      </c>
      <c r="K327" s="183">
        <v>0</v>
      </c>
      <c r="L327" s="191"/>
      <c r="M327" s="183">
        <v>0</v>
      </c>
      <c r="N327" s="183">
        <v>0</v>
      </c>
      <c r="O327" s="193"/>
      <c r="P327" s="183">
        <v>8</v>
      </c>
      <c r="Q327" s="183">
        <v>8</v>
      </c>
      <c r="R327" s="199" t="s">
        <v>2829</v>
      </c>
      <c r="S327" s="183">
        <v>44</v>
      </c>
      <c r="T327" s="183">
        <v>44</v>
      </c>
      <c r="U327" s="261" t="s">
        <v>3245</v>
      </c>
      <c r="V327" s="56">
        <v>64</v>
      </c>
      <c r="W327" s="56">
        <v>64</v>
      </c>
      <c r="X327" s="262" t="s">
        <v>3527</v>
      </c>
      <c r="Y327" s="56"/>
      <c r="Z327" s="56"/>
      <c r="AA327" s="131"/>
      <c r="AB327" s="183">
        <f t="shared" si="100"/>
        <v>116</v>
      </c>
      <c r="AC327" s="183">
        <f t="shared" si="101"/>
        <v>116</v>
      </c>
      <c r="AD327" s="190">
        <f t="shared" si="102"/>
        <v>1</v>
      </c>
      <c r="AE327" s="190">
        <f t="shared" si="103"/>
        <v>1</v>
      </c>
      <c r="AF327" s="203"/>
    </row>
    <row r="328" spans="1:32" s="200" customFormat="1" ht="15.75" hidden="1" customHeight="1" x14ac:dyDescent="0.25">
      <c r="A328" s="198">
        <v>325</v>
      </c>
      <c r="B328" s="207" t="s">
        <v>783</v>
      </c>
      <c r="C328" s="321" t="s">
        <v>1891</v>
      </c>
      <c r="D328" s="207" t="s">
        <v>1287</v>
      </c>
      <c r="E328" s="321" t="s">
        <v>1905</v>
      </c>
      <c r="F328" s="321" t="s">
        <v>1906</v>
      </c>
      <c r="G328" s="207" t="s">
        <v>1295</v>
      </c>
      <c r="H328" s="274">
        <v>1</v>
      </c>
      <c r="I328" s="183" t="s">
        <v>18</v>
      </c>
      <c r="J328" s="185">
        <v>0</v>
      </c>
      <c r="K328" s="187">
        <v>0</v>
      </c>
      <c r="L328" s="209" t="s">
        <v>26</v>
      </c>
      <c r="M328" s="187">
        <v>0</v>
      </c>
      <c r="N328" s="187">
        <v>0</v>
      </c>
      <c r="O328" s="186" t="s">
        <v>26</v>
      </c>
      <c r="P328" s="183">
        <v>435</v>
      </c>
      <c r="Q328" s="183">
        <v>435</v>
      </c>
      <c r="R328" s="199" t="s">
        <v>2839</v>
      </c>
      <c r="S328" s="183">
        <v>5</v>
      </c>
      <c r="T328" s="183">
        <v>5</v>
      </c>
      <c r="U328" s="261" t="s">
        <v>3246</v>
      </c>
      <c r="V328" s="187">
        <v>0</v>
      </c>
      <c r="W328" s="187">
        <v>0</v>
      </c>
      <c r="X328" s="186" t="s">
        <v>26</v>
      </c>
      <c r="Y328" s="56"/>
      <c r="Z328" s="56"/>
      <c r="AA328" s="131"/>
      <c r="AB328" s="183">
        <f t="shared" si="100"/>
        <v>440</v>
      </c>
      <c r="AC328" s="183">
        <f t="shared" si="101"/>
        <v>440</v>
      </c>
      <c r="AD328" s="190">
        <f t="shared" si="102"/>
        <v>1</v>
      </c>
      <c r="AE328" s="190">
        <f t="shared" si="103"/>
        <v>1</v>
      </c>
      <c r="AF328" s="203"/>
    </row>
    <row r="329" spans="1:32" s="200" customFormat="1" ht="15.75" hidden="1" customHeight="1" x14ac:dyDescent="0.25">
      <c r="A329" s="198">
        <v>326</v>
      </c>
      <c r="B329" s="207" t="s">
        <v>783</v>
      </c>
      <c r="C329" s="321" t="s">
        <v>1891</v>
      </c>
      <c r="D329" s="207" t="s">
        <v>8</v>
      </c>
      <c r="E329" s="180" t="s">
        <v>1907</v>
      </c>
      <c r="F329" s="321" t="s">
        <v>1908</v>
      </c>
      <c r="G329" s="207" t="s">
        <v>1435</v>
      </c>
      <c r="H329" s="207">
        <v>7.5</v>
      </c>
      <c r="I329" s="183" t="s">
        <v>815</v>
      </c>
      <c r="J329" s="185">
        <v>0</v>
      </c>
      <c r="K329" s="187">
        <v>0</v>
      </c>
      <c r="L329" s="209" t="s">
        <v>26</v>
      </c>
      <c r="M329" s="183">
        <v>5.7</v>
      </c>
      <c r="N329" s="283">
        <v>7.5</v>
      </c>
      <c r="O329" s="284" t="s">
        <v>2555</v>
      </c>
      <c r="P329" s="187">
        <v>0</v>
      </c>
      <c r="Q329" s="187">
        <v>0</v>
      </c>
      <c r="R329" s="186" t="s">
        <v>26</v>
      </c>
      <c r="S329" s="183">
        <v>0</v>
      </c>
      <c r="T329" s="183">
        <v>0</v>
      </c>
      <c r="U329" s="167"/>
      <c r="V329" s="187">
        <v>0</v>
      </c>
      <c r="W329" s="187">
        <v>0</v>
      </c>
      <c r="X329" s="186" t="s">
        <v>26</v>
      </c>
      <c r="Y329" s="56"/>
      <c r="Z329" s="56"/>
      <c r="AA329" s="131"/>
      <c r="AB329" s="285">
        <f>M329</f>
        <v>5.7</v>
      </c>
      <c r="AC329" s="183">
        <f t="shared" ref="AC329" si="104">K329+N329+Q329+T329</f>
        <v>7.5</v>
      </c>
      <c r="AD329" s="263">
        <f>AB329/AC329</f>
        <v>0.76</v>
      </c>
      <c r="AE329" s="263">
        <f>AB329/H329</f>
        <v>0.76</v>
      </c>
      <c r="AF329" s="207"/>
    </row>
    <row r="330" spans="1:32" s="200" customFormat="1" ht="15.75" hidden="1" customHeight="1" x14ac:dyDescent="0.25">
      <c r="A330" s="198">
        <v>327</v>
      </c>
      <c r="B330" s="207" t="s">
        <v>783</v>
      </c>
      <c r="C330" s="321" t="s">
        <v>1891</v>
      </c>
      <c r="D330" s="207" t="s">
        <v>8</v>
      </c>
      <c r="E330" s="180" t="s">
        <v>1909</v>
      </c>
      <c r="F330" s="321" t="s">
        <v>1910</v>
      </c>
      <c r="G330" s="207" t="s">
        <v>1435</v>
      </c>
      <c r="H330" s="274">
        <v>1</v>
      </c>
      <c r="I330" s="183" t="s">
        <v>18</v>
      </c>
      <c r="J330" s="185">
        <v>0</v>
      </c>
      <c r="K330" s="187">
        <v>0</v>
      </c>
      <c r="L330" s="209" t="s">
        <v>26</v>
      </c>
      <c r="M330" s="183">
        <v>7</v>
      </c>
      <c r="N330" s="183">
        <v>7</v>
      </c>
      <c r="O330" s="193" t="s">
        <v>2556</v>
      </c>
      <c r="P330" s="187">
        <v>0</v>
      </c>
      <c r="Q330" s="187">
        <v>0</v>
      </c>
      <c r="R330" s="186" t="s">
        <v>26</v>
      </c>
      <c r="S330" s="183">
        <v>0</v>
      </c>
      <c r="T330" s="183">
        <v>0</v>
      </c>
      <c r="U330" s="167"/>
      <c r="V330" s="187">
        <v>0</v>
      </c>
      <c r="W330" s="187">
        <v>0</v>
      </c>
      <c r="X330" s="186" t="s">
        <v>26</v>
      </c>
      <c r="Y330" s="56"/>
      <c r="Z330" s="56"/>
      <c r="AA330" s="131"/>
      <c r="AB330" s="183">
        <f>J330+M330+P330+S330+V330</f>
        <v>7</v>
      </c>
      <c r="AC330" s="183">
        <f>K330+N330+Q330+T330+W330</f>
        <v>7</v>
      </c>
      <c r="AD330" s="190">
        <f t="shared" ref="AD330:AD334" si="105">+AB330/AC330</f>
        <v>1</v>
      </c>
      <c r="AE330" s="190">
        <f t="shared" ref="AE330:AE334" si="106">+AD330/H330</f>
        <v>1</v>
      </c>
      <c r="AF330" s="203"/>
    </row>
    <row r="331" spans="1:32" s="200" customFormat="1" ht="15.75" hidden="1" customHeight="1" x14ac:dyDescent="0.25">
      <c r="A331" s="198">
        <v>328</v>
      </c>
      <c r="B331" s="207" t="s">
        <v>783</v>
      </c>
      <c r="C331" s="321" t="s">
        <v>1911</v>
      </c>
      <c r="D331" s="207" t="s">
        <v>1311</v>
      </c>
      <c r="E331" s="321" t="s">
        <v>1912</v>
      </c>
      <c r="F331" s="321" t="s">
        <v>1913</v>
      </c>
      <c r="G331" s="207" t="s">
        <v>1281</v>
      </c>
      <c r="H331" s="274">
        <v>1</v>
      </c>
      <c r="I331" s="233" t="s">
        <v>18</v>
      </c>
      <c r="J331" s="185">
        <v>0</v>
      </c>
      <c r="K331" s="187">
        <v>0</v>
      </c>
      <c r="L331" s="209" t="s">
        <v>26</v>
      </c>
      <c r="M331" s="185">
        <v>0</v>
      </c>
      <c r="N331" s="185">
        <v>0</v>
      </c>
      <c r="O331" s="186" t="s">
        <v>26</v>
      </c>
      <c r="P331" s="187">
        <v>0</v>
      </c>
      <c r="Q331" s="187">
        <v>0</v>
      </c>
      <c r="R331" s="186" t="s">
        <v>26</v>
      </c>
      <c r="S331" s="187">
        <v>0</v>
      </c>
      <c r="T331" s="187">
        <v>0</v>
      </c>
      <c r="U331" s="186" t="s">
        <v>26</v>
      </c>
      <c r="V331" s="187">
        <v>0</v>
      </c>
      <c r="W331" s="187">
        <v>0</v>
      </c>
      <c r="X331" s="186" t="s">
        <v>26</v>
      </c>
      <c r="Y331" s="56"/>
      <c r="Z331" s="56"/>
      <c r="AA331" s="131"/>
      <c r="AB331" s="183">
        <f t="shared" ref="AB331:AC332" si="107">J331+M331+P331</f>
        <v>0</v>
      </c>
      <c r="AC331" s="183">
        <f t="shared" si="107"/>
        <v>0</v>
      </c>
      <c r="AD331" s="190" t="e">
        <f t="shared" si="105"/>
        <v>#DIV/0!</v>
      </c>
      <c r="AE331" s="190" t="e">
        <f t="shared" si="106"/>
        <v>#DIV/0!</v>
      </c>
      <c r="AF331" s="203"/>
    </row>
    <row r="332" spans="1:32" s="200" customFormat="1" ht="15.75" hidden="1" customHeight="1" x14ac:dyDescent="0.25">
      <c r="A332" s="198">
        <v>329</v>
      </c>
      <c r="B332" s="207" t="s">
        <v>783</v>
      </c>
      <c r="C332" s="321" t="s">
        <v>1911</v>
      </c>
      <c r="D332" s="207" t="s">
        <v>1282</v>
      </c>
      <c r="E332" s="321" t="s">
        <v>1914</v>
      </c>
      <c r="F332" s="321" t="s">
        <v>1915</v>
      </c>
      <c r="G332" s="207" t="s">
        <v>1281</v>
      </c>
      <c r="H332" s="274">
        <v>1</v>
      </c>
      <c r="I332" s="183" t="s">
        <v>18</v>
      </c>
      <c r="J332" s="185">
        <v>0</v>
      </c>
      <c r="K332" s="187">
        <v>0</v>
      </c>
      <c r="L332" s="209" t="s">
        <v>26</v>
      </c>
      <c r="M332" s="185">
        <v>0</v>
      </c>
      <c r="N332" s="185">
        <v>0</v>
      </c>
      <c r="O332" s="186" t="s">
        <v>26</v>
      </c>
      <c r="P332" s="187">
        <v>0</v>
      </c>
      <c r="Q332" s="187">
        <v>0</v>
      </c>
      <c r="R332" s="186" t="s">
        <v>26</v>
      </c>
      <c r="S332" s="187">
        <v>0</v>
      </c>
      <c r="T332" s="187">
        <v>0</v>
      </c>
      <c r="U332" s="186" t="s">
        <v>26</v>
      </c>
      <c r="V332" s="187">
        <v>0</v>
      </c>
      <c r="W332" s="187">
        <v>0</v>
      </c>
      <c r="X332" s="186" t="s">
        <v>26</v>
      </c>
      <c r="Y332" s="56"/>
      <c r="Z332" s="56"/>
      <c r="AA332" s="131"/>
      <c r="AB332" s="183">
        <f t="shared" si="107"/>
        <v>0</v>
      </c>
      <c r="AC332" s="183">
        <f t="shared" si="107"/>
        <v>0</v>
      </c>
      <c r="AD332" s="190" t="e">
        <f t="shared" si="105"/>
        <v>#DIV/0!</v>
      </c>
      <c r="AE332" s="190" t="e">
        <f t="shared" si="106"/>
        <v>#DIV/0!</v>
      </c>
      <c r="AF332" s="203"/>
    </row>
    <row r="333" spans="1:32" s="200" customFormat="1" ht="15.75" hidden="1" customHeight="1" x14ac:dyDescent="0.25">
      <c r="A333" s="198">
        <v>330</v>
      </c>
      <c r="B333" s="207" t="s">
        <v>783</v>
      </c>
      <c r="C333" s="321" t="s">
        <v>1911</v>
      </c>
      <c r="D333" s="207" t="s">
        <v>1287</v>
      </c>
      <c r="E333" s="321" t="s">
        <v>1916</v>
      </c>
      <c r="F333" s="321" t="s">
        <v>1917</v>
      </c>
      <c r="G333" s="207" t="s">
        <v>1295</v>
      </c>
      <c r="H333" s="274">
        <v>1</v>
      </c>
      <c r="I333" s="183" t="s">
        <v>18</v>
      </c>
      <c r="J333" s="185">
        <v>0</v>
      </c>
      <c r="K333" s="187">
        <v>0</v>
      </c>
      <c r="L333" s="209" t="s">
        <v>26</v>
      </c>
      <c r="M333" s="185">
        <v>0</v>
      </c>
      <c r="N333" s="185">
        <v>0</v>
      </c>
      <c r="O333" s="186" t="s">
        <v>26</v>
      </c>
      <c r="P333" s="183">
        <v>3145</v>
      </c>
      <c r="Q333" s="183">
        <v>3145</v>
      </c>
      <c r="R333" s="199" t="s">
        <v>2837</v>
      </c>
      <c r="S333" s="187">
        <v>0</v>
      </c>
      <c r="T333" s="187">
        <v>0</v>
      </c>
      <c r="U333" s="186" t="s">
        <v>26</v>
      </c>
      <c r="V333" s="187">
        <v>0</v>
      </c>
      <c r="W333" s="187">
        <v>0</v>
      </c>
      <c r="X333" s="186" t="s">
        <v>26</v>
      </c>
      <c r="Y333" s="56"/>
      <c r="Z333" s="56"/>
      <c r="AA333" s="131"/>
      <c r="AB333" s="183">
        <f t="shared" ref="AB333:AB334" si="108">J333+M333+P333+S333+V333</f>
        <v>3145</v>
      </c>
      <c r="AC333" s="183">
        <f t="shared" ref="AC333:AC334" si="109">K333+N333+Q333+T333+W333</f>
        <v>3145</v>
      </c>
      <c r="AD333" s="190">
        <f t="shared" si="105"/>
        <v>1</v>
      </c>
      <c r="AE333" s="190">
        <f t="shared" si="106"/>
        <v>1</v>
      </c>
      <c r="AF333" s="203"/>
    </row>
    <row r="334" spans="1:32" s="200" customFormat="1" ht="15.75" hidden="1" customHeight="1" x14ac:dyDescent="0.25">
      <c r="A334" s="198">
        <v>331</v>
      </c>
      <c r="B334" s="207" t="s">
        <v>783</v>
      </c>
      <c r="C334" s="321" t="s">
        <v>1911</v>
      </c>
      <c r="D334" s="207" t="s">
        <v>8</v>
      </c>
      <c r="E334" s="180" t="s">
        <v>1918</v>
      </c>
      <c r="F334" s="321" t="s">
        <v>1919</v>
      </c>
      <c r="G334" s="207" t="s">
        <v>1435</v>
      </c>
      <c r="H334" s="274">
        <v>1</v>
      </c>
      <c r="I334" s="287" t="s">
        <v>18</v>
      </c>
      <c r="J334" s="185">
        <v>0</v>
      </c>
      <c r="K334" s="187">
        <v>0</v>
      </c>
      <c r="L334" s="209" t="s">
        <v>26</v>
      </c>
      <c r="M334" s="183">
        <v>18</v>
      </c>
      <c r="N334" s="183">
        <v>18</v>
      </c>
      <c r="O334" s="193" t="s">
        <v>2557</v>
      </c>
      <c r="P334" s="187">
        <v>0</v>
      </c>
      <c r="Q334" s="187">
        <v>0</v>
      </c>
      <c r="R334" s="186" t="s">
        <v>26</v>
      </c>
      <c r="S334" s="187">
        <v>0</v>
      </c>
      <c r="T334" s="187">
        <v>0</v>
      </c>
      <c r="U334" s="186" t="s">
        <v>26</v>
      </c>
      <c r="V334" s="187">
        <v>0</v>
      </c>
      <c r="W334" s="187">
        <v>0</v>
      </c>
      <c r="X334" s="186" t="s">
        <v>26</v>
      </c>
      <c r="Y334" s="56"/>
      <c r="Z334" s="56"/>
      <c r="AA334" s="131"/>
      <c r="AB334" s="183">
        <f t="shared" si="108"/>
        <v>18</v>
      </c>
      <c r="AC334" s="183">
        <f t="shared" si="109"/>
        <v>18</v>
      </c>
      <c r="AD334" s="190">
        <f t="shared" si="105"/>
        <v>1</v>
      </c>
      <c r="AE334" s="190">
        <f t="shared" si="106"/>
        <v>1</v>
      </c>
      <c r="AF334" s="203"/>
    </row>
    <row r="335" spans="1:32" s="200" customFormat="1" ht="15.75" hidden="1" customHeight="1" x14ac:dyDescent="0.25">
      <c r="A335" s="198">
        <v>332</v>
      </c>
      <c r="B335" s="207" t="s">
        <v>783</v>
      </c>
      <c r="C335" s="321" t="s">
        <v>1911</v>
      </c>
      <c r="D335" s="207" t="s">
        <v>8</v>
      </c>
      <c r="E335" s="321" t="s">
        <v>1920</v>
      </c>
      <c r="F335" s="321" t="s">
        <v>1921</v>
      </c>
      <c r="G335" s="207" t="s">
        <v>1435</v>
      </c>
      <c r="H335" s="207">
        <v>8</v>
      </c>
      <c r="I335" s="287" t="s">
        <v>815</v>
      </c>
      <c r="J335" s="185">
        <v>0</v>
      </c>
      <c r="K335" s="187">
        <v>0</v>
      </c>
      <c r="L335" s="209" t="s">
        <v>26</v>
      </c>
      <c r="M335" s="183">
        <v>0</v>
      </c>
      <c r="N335" s="183">
        <v>8</v>
      </c>
      <c r="O335" s="193"/>
      <c r="P335" s="187">
        <v>0</v>
      </c>
      <c r="Q335" s="187">
        <v>0</v>
      </c>
      <c r="R335" s="186" t="s">
        <v>26</v>
      </c>
      <c r="S335" s="183">
        <v>9</v>
      </c>
      <c r="T335" s="183">
        <v>8</v>
      </c>
      <c r="U335" s="261" t="s">
        <v>3247</v>
      </c>
      <c r="V335" s="187">
        <v>0</v>
      </c>
      <c r="W335" s="187">
        <v>0</v>
      </c>
      <c r="X335" s="186" t="s">
        <v>26</v>
      </c>
      <c r="Y335" s="56"/>
      <c r="Z335" s="56"/>
      <c r="AA335" s="131"/>
      <c r="AB335" s="207">
        <f>M335+S335</f>
        <v>9</v>
      </c>
      <c r="AC335" s="207">
        <f>N335+T335</f>
        <v>16</v>
      </c>
      <c r="AD335" s="331">
        <f>AB335/AC335</f>
        <v>0.5625</v>
      </c>
      <c r="AE335" s="331">
        <f>AB335/H335</f>
        <v>1.125</v>
      </c>
      <c r="AF335" s="207"/>
    </row>
    <row r="336" spans="1:32" s="200" customFormat="1" ht="15.75" hidden="1" customHeight="1" x14ac:dyDescent="0.25">
      <c r="A336" s="198">
        <v>333</v>
      </c>
      <c r="B336" s="207" t="s">
        <v>783</v>
      </c>
      <c r="C336" s="321" t="s">
        <v>1911</v>
      </c>
      <c r="D336" s="207" t="s">
        <v>1287</v>
      </c>
      <c r="E336" s="321" t="s">
        <v>1922</v>
      </c>
      <c r="F336" s="321" t="s">
        <v>1923</v>
      </c>
      <c r="G336" s="207" t="s">
        <v>1295</v>
      </c>
      <c r="H336" s="274">
        <v>1</v>
      </c>
      <c r="I336" s="183" t="s">
        <v>18</v>
      </c>
      <c r="J336" s="185">
        <v>0</v>
      </c>
      <c r="K336" s="187">
        <v>0</v>
      </c>
      <c r="L336" s="209" t="s">
        <v>26</v>
      </c>
      <c r="M336" s="185">
        <v>0</v>
      </c>
      <c r="N336" s="185">
        <v>0</v>
      </c>
      <c r="O336" s="186" t="s">
        <v>26</v>
      </c>
      <c r="P336" s="183">
        <v>1</v>
      </c>
      <c r="Q336" s="183">
        <v>1</v>
      </c>
      <c r="R336" s="199" t="s">
        <v>2840</v>
      </c>
      <c r="S336" s="596" t="s">
        <v>1164</v>
      </c>
      <c r="T336" s="597"/>
      <c r="U336" s="598"/>
      <c r="V336" s="187">
        <v>0</v>
      </c>
      <c r="W336" s="187">
        <v>0</v>
      </c>
      <c r="X336" s="186" t="s">
        <v>26</v>
      </c>
      <c r="Y336" s="56"/>
      <c r="Z336" s="56"/>
      <c r="AA336" s="131"/>
      <c r="AB336" s="183">
        <f>J336+M336+P336</f>
        <v>1</v>
      </c>
      <c r="AC336" s="183">
        <f>K336+N336+Q336+T336+W336</f>
        <v>1</v>
      </c>
      <c r="AD336" s="190">
        <f>+AB336/AC336</f>
        <v>1</v>
      </c>
      <c r="AE336" s="190">
        <f>+AD336/H336</f>
        <v>1</v>
      </c>
      <c r="AF336" s="203"/>
    </row>
    <row r="337" spans="1:32" s="200" customFormat="1" ht="15.75" hidden="1" customHeight="1" x14ac:dyDescent="0.25">
      <c r="A337" s="198">
        <v>334</v>
      </c>
      <c r="B337" s="207" t="s">
        <v>783</v>
      </c>
      <c r="C337" s="321" t="s">
        <v>1911</v>
      </c>
      <c r="D337" s="207" t="s">
        <v>8</v>
      </c>
      <c r="E337" s="321" t="s">
        <v>1924</v>
      </c>
      <c r="F337" s="321" t="s">
        <v>1921</v>
      </c>
      <c r="G337" s="207" t="s">
        <v>1435</v>
      </c>
      <c r="H337" s="207">
        <v>8</v>
      </c>
      <c r="I337" s="183" t="s">
        <v>815</v>
      </c>
      <c r="J337" s="185">
        <v>0</v>
      </c>
      <c r="K337" s="187">
        <v>0</v>
      </c>
      <c r="L337" s="209" t="s">
        <v>26</v>
      </c>
      <c r="M337" s="183">
        <v>0</v>
      </c>
      <c r="N337" s="183">
        <v>0</v>
      </c>
      <c r="O337" s="193"/>
      <c r="P337" s="187">
        <v>0</v>
      </c>
      <c r="Q337" s="187">
        <v>0</v>
      </c>
      <c r="R337" s="186" t="s">
        <v>26</v>
      </c>
      <c r="S337" s="183">
        <v>7</v>
      </c>
      <c r="T337" s="183">
        <v>8</v>
      </c>
      <c r="U337" s="261" t="s">
        <v>3248</v>
      </c>
      <c r="V337" s="187">
        <v>0</v>
      </c>
      <c r="W337" s="187">
        <v>0</v>
      </c>
      <c r="X337" s="186" t="s">
        <v>26</v>
      </c>
      <c r="Y337" s="56"/>
      <c r="Z337" s="56"/>
      <c r="AA337" s="131"/>
      <c r="AB337" s="207">
        <f>M337+S337</f>
        <v>7</v>
      </c>
      <c r="AC337" s="207">
        <f>N337+T337</f>
        <v>8</v>
      </c>
      <c r="AD337" s="263">
        <f>AB337/AC337</f>
        <v>0.875</v>
      </c>
      <c r="AE337" s="263">
        <f>AB337/H337</f>
        <v>0.875</v>
      </c>
      <c r="AF337" s="207"/>
    </row>
    <row r="338" spans="1:32" s="200" customFormat="1" ht="15.75" hidden="1" customHeight="1" x14ac:dyDescent="0.25">
      <c r="A338" s="198">
        <v>335</v>
      </c>
      <c r="B338" s="207" t="s">
        <v>783</v>
      </c>
      <c r="C338" s="321" t="s">
        <v>1911</v>
      </c>
      <c r="D338" s="207" t="s">
        <v>1925</v>
      </c>
      <c r="E338" s="180" t="s">
        <v>1926</v>
      </c>
      <c r="F338" s="321" t="s">
        <v>1927</v>
      </c>
      <c r="G338" s="207" t="s">
        <v>1285</v>
      </c>
      <c r="H338" s="274">
        <v>0.9</v>
      </c>
      <c r="I338" s="183" t="s">
        <v>18</v>
      </c>
      <c r="J338" s="183">
        <v>2</v>
      </c>
      <c r="K338" s="183">
        <v>2</v>
      </c>
      <c r="L338" s="215" t="s">
        <v>2647</v>
      </c>
      <c r="M338" s="183">
        <v>0</v>
      </c>
      <c r="N338" s="183">
        <v>0</v>
      </c>
      <c r="O338" s="193"/>
      <c r="P338" s="183">
        <v>3</v>
      </c>
      <c r="Q338" s="183">
        <v>3</v>
      </c>
      <c r="R338" s="199" t="s">
        <v>2818</v>
      </c>
      <c r="S338" s="183">
        <v>1</v>
      </c>
      <c r="T338" s="183">
        <v>1</v>
      </c>
      <c r="U338" s="261" t="s">
        <v>3249</v>
      </c>
      <c r="V338" s="56">
        <v>0</v>
      </c>
      <c r="W338" s="56">
        <v>0</v>
      </c>
      <c r="X338" s="210" t="s">
        <v>3528</v>
      </c>
      <c r="Y338" s="56"/>
      <c r="Z338" s="56"/>
      <c r="AA338" s="131"/>
      <c r="AB338" s="183">
        <f>J338+M338+P338+S338</f>
        <v>6</v>
      </c>
      <c r="AC338" s="183">
        <f t="shared" ref="AC338:AC339" si="110">K338+N338+Q338+T338</f>
        <v>6</v>
      </c>
      <c r="AD338" s="190">
        <f>+AB338/AC338</f>
        <v>1</v>
      </c>
      <c r="AE338" s="190">
        <f>+AD338/H338</f>
        <v>1.1111111111111112</v>
      </c>
      <c r="AF338" s="203"/>
    </row>
    <row r="339" spans="1:32" s="200" customFormat="1" ht="15.75" hidden="1" customHeight="1" x14ac:dyDescent="0.25">
      <c r="A339" s="198">
        <v>336</v>
      </c>
      <c r="B339" s="207" t="s">
        <v>783</v>
      </c>
      <c r="C339" s="321" t="s">
        <v>1928</v>
      </c>
      <c r="D339" s="207" t="s">
        <v>1311</v>
      </c>
      <c r="E339" s="321" t="s">
        <v>1929</v>
      </c>
      <c r="F339" s="321" t="s">
        <v>1930</v>
      </c>
      <c r="G339" s="207" t="s">
        <v>1281</v>
      </c>
      <c r="H339" s="183">
        <v>145</v>
      </c>
      <c r="I339" s="183" t="s">
        <v>815</v>
      </c>
      <c r="J339" s="185">
        <v>0</v>
      </c>
      <c r="K339" s="187">
        <v>0</v>
      </c>
      <c r="L339" s="209" t="s">
        <v>26</v>
      </c>
      <c r="M339" s="185">
        <v>0</v>
      </c>
      <c r="N339" s="185">
        <v>0</v>
      </c>
      <c r="O339" s="186" t="s">
        <v>26</v>
      </c>
      <c r="P339" s="187">
        <v>0</v>
      </c>
      <c r="Q339" s="187">
        <v>0</v>
      </c>
      <c r="R339" s="186" t="s">
        <v>26</v>
      </c>
      <c r="S339" s="187">
        <v>0</v>
      </c>
      <c r="T339" s="187">
        <v>0</v>
      </c>
      <c r="U339" s="186" t="s">
        <v>26</v>
      </c>
      <c r="V339" s="187">
        <v>0</v>
      </c>
      <c r="W339" s="187">
        <v>0</v>
      </c>
      <c r="X339" s="186" t="s">
        <v>26</v>
      </c>
      <c r="Y339" s="56"/>
      <c r="Z339" s="56"/>
      <c r="AA339" s="131"/>
      <c r="AB339" s="207">
        <f>M339</f>
        <v>0</v>
      </c>
      <c r="AC339" s="183">
        <f t="shared" si="110"/>
        <v>0</v>
      </c>
      <c r="AD339" s="263" t="e">
        <f>AB339/AC339</f>
        <v>#DIV/0!</v>
      </c>
      <c r="AE339" s="263">
        <f>AB339/H339</f>
        <v>0</v>
      </c>
      <c r="AF339" s="207"/>
    </row>
    <row r="340" spans="1:32" s="200" customFormat="1" ht="15.75" hidden="1" customHeight="1" x14ac:dyDescent="0.25">
      <c r="A340" s="198">
        <v>337</v>
      </c>
      <c r="B340" s="207" t="s">
        <v>783</v>
      </c>
      <c r="C340" s="321" t="s">
        <v>1928</v>
      </c>
      <c r="D340" s="207" t="s">
        <v>1282</v>
      </c>
      <c r="E340" s="172" t="s">
        <v>3804</v>
      </c>
      <c r="F340" s="172" t="s">
        <v>3805</v>
      </c>
      <c r="G340" s="207" t="s">
        <v>1281</v>
      </c>
      <c r="H340" s="232">
        <v>1</v>
      </c>
      <c r="I340" s="232" t="s">
        <v>18</v>
      </c>
      <c r="J340" s="185">
        <v>0</v>
      </c>
      <c r="K340" s="187">
        <v>0</v>
      </c>
      <c r="L340" s="209" t="s">
        <v>26</v>
      </c>
      <c r="M340" s="185">
        <v>0</v>
      </c>
      <c r="N340" s="185">
        <v>0</v>
      </c>
      <c r="O340" s="186" t="s">
        <v>26</v>
      </c>
      <c r="P340" s="187">
        <v>0</v>
      </c>
      <c r="Q340" s="187">
        <v>0</v>
      </c>
      <c r="R340" s="186" t="s">
        <v>26</v>
      </c>
      <c r="S340" s="187">
        <v>0</v>
      </c>
      <c r="T340" s="187">
        <v>0</v>
      </c>
      <c r="U340" s="186" t="s">
        <v>26</v>
      </c>
      <c r="V340" s="187">
        <v>0</v>
      </c>
      <c r="W340" s="187">
        <v>0</v>
      </c>
      <c r="X340" s="186" t="s">
        <v>26</v>
      </c>
      <c r="Y340" s="56"/>
      <c r="Z340" s="56"/>
      <c r="AA340" s="131"/>
      <c r="AB340" s="211"/>
      <c r="AC340" s="211"/>
      <c r="AD340" s="211"/>
      <c r="AE340" s="211"/>
      <c r="AF340" s="211"/>
    </row>
    <row r="341" spans="1:32" s="200" customFormat="1" ht="15.75" hidden="1" customHeight="1" x14ac:dyDescent="0.25">
      <c r="A341" s="198">
        <v>338</v>
      </c>
      <c r="B341" s="207" t="s">
        <v>783</v>
      </c>
      <c r="C341" s="321" t="s">
        <v>1928</v>
      </c>
      <c r="D341" s="207" t="s">
        <v>1287</v>
      </c>
      <c r="E341" s="172" t="s">
        <v>3806</v>
      </c>
      <c r="F341" s="172" t="s">
        <v>3807</v>
      </c>
      <c r="G341" s="207" t="s">
        <v>1295</v>
      </c>
      <c r="H341" s="232">
        <v>1</v>
      </c>
      <c r="I341" s="214" t="s">
        <v>18</v>
      </c>
      <c r="J341" s="185">
        <v>0</v>
      </c>
      <c r="K341" s="187">
        <v>0</v>
      </c>
      <c r="L341" s="209" t="s">
        <v>26</v>
      </c>
      <c r="M341" s="185">
        <v>0</v>
      </c>
      <c r="N341" s="185">
        <v>0</v>
      </c>
      <c r="O341" s="186" t="s">
        <v>26</v>
      </c>
      <c r="P341" s="266">
        <v>2</v>
      </c>
      <c r="Q341" s="267">
        <v>1</v>
      </c>
      <c r="R341" s="230" t="s">
        <v>2847</v>
      </c>
      <c r="S341" s="187">
        <v>0</v>
      </c>
      <c r="T341" s="187">
        <v>0</v>
      </c>
      <c r="U341" s="186" t="s">
        <v>26</v>
      </c>
      <c r="V341" s="187">
        <v>0</v>
      </c>
      <c r="W341" s="187">
        <v>0</v>
      </c>
      <c r="X341" s="186" t="s">
        <v>26</v>
      </c>
      <c r="Y341" s="56"/>
      <c r="Z341" s="56"/>
      <c r="AA341" s="131"/>
      <c r="AB341" s="216">
        <f>J341+M341+P341</f>
        <v>2</v>
      </c>
      <c r="AC341" s="216">
        <f>K341+N341+Q341+T341</f>
        <v>1</v>
      </c>
      <c r="AD341" s="226">
        <f>((AB341/AC341)-1)*100</f>
        <v>100</v>
      </c>
      <c r="AE341" s="217">
        <f>+AD341/H341</f>
        <v>100</v>
      </c>
      <c r="AF341" s="216"/>
    </row>
    <row r="342" spans="1:32" s="200" customFormat="1" ht="15.75" hidden="1" customHeight="1" x14ac:dyDescent="0.25">
      <c r="A342" s="198">
        <v>339</v>
      </c>
      <c r="B342" s="207" t="s">
        <v>783</v>
      </c>
      <c r="C342" s="321" t="s">
        <v>1928</v>
      </c>
      <c r="D342" s="207" t="s">
        <v>8</v>
      </c>
      <c r="E342" s="172" t="s">
        <v>3808</v>
      </c>
      <c r="F342" s="172" t="s">
        <v>3809</v>
      </c>
      <c r="G342" s="207" t="s">
        <v>1435</v>
      </c>
      <c r="H342" s="232">
        <v>1</v>
      </c>
      <c r="I342" s="214" t="s">
        <v>18</v>
      </c>
      <c r="J342" s="185">
        <v>0</v>
      </c>
      <c r="K342" s="187">
        <v>0</v>
      </c>
      <c r="L342" s="209" t="s">
        <v>26</v>
      </c>
      <c r="M342" s="183">
        <v>0</v>
      </c>
      <c r="N342" s="183">
        <v>0</v>
      </c>
      <c r="O342" s="193"/>
      <c r="P342" s="187">
        <v>0</v>
      </c>
      <c r="Q342" s="187">
        <v>0</v>
      </c>
      <c r="R342" s="186" t="s">
        <v>26</v>
      </c>
      <c r="S342" s="183">
        <v>2</v>
      </c>
      <c r="T342" s="183">
        <v>2</v>
      </c>
      <c r="U342" s="268" t="s">
        <v>3250</v>
      </c>
      <c r="V342" s="187">
        <v>0</v>
      </c>
      <c r="W342" s="187">
        <v>0</v>
      </c>
      <c r="X342" s="186" t="s">
        <v>26</v>
      </c>
      <c r="Y342" s="56"/>
      <c r="Z342" s="56"/>
      <c r="AA342" s="131"/>
      <c r="AB342" s="216">
        <f>J342+M342+P342+S342</f>
        <v>2</v>
      </c>
      <c r="AC342" s="216">
        <f>K342+N342+Q342+T342</f>
        <v>2</v>
      </c>
      <c r="AD342" s="226">
        <f>((AB342/AC342)-1)*100</f>
        <v>0</v>
      </c>
      <c r="AE342" s="217">
        <f>+AD342/H342</f>
        <v>0</v>
      </c>
      <c r="AF342" s="216"/>
    </row>
    <row r="343" spans="1:32" s="200" customFormat="1" ht="15.75" hidden="1" customHeight="1" x14ac:dyDescent="0.25">
      <c r="A343" s="198">
        <v>340</v>
      </c>
      <c r="B343" s="207" t="s">
        <v>783</v>
      </c>
      <c r="C343" s="321" t="s">
        <v>1928</v>
      </c>
      <c r="D343" s="207" t="s">
        <v>8</v>
      </c>
      <c r="E343" s="180" t="s">
        <v>1931</v>
      </c>
      <c r="F343" s="321" t="s">
        <v>1932</v>
      </c>
      <c r="G343" s="207" t="s">
        <v>1435</v>
      </c>
      <c r="H343" s="233">
        <v>1</v>
      </c>
      <c r="I343" s="233" t="s">
        <v>18</v>
      </c>
      <c r="J343" s="185">
        <v>0</v>
      </c>
      <c r="K343" s="187">
        <v>0</v>
      </c>
      <c r="L343" s="209" t="s">
        <v>26</v>
      </c>
      <c r="M343" s="183">
        <v>5</v>
      </c>
      <c r="N343" s="183">
        <v>5</v>
      </c>
      <c r="O343" s="193" t="s">
        <v>2558</v>
      </c>
      <c r="P343" s="187">
        <v>0</v>
      </c>
      <c r="Q343" s="187">
        <v>0</v>
      </c>
      <c r="R343" s="186" t="s">
        <v>26</v>
      </c>
      <c r="S343" s="183">
        <v>21</v>
      </c>
      <c r="T343" s="183">
        <v>6</v>
      </c>
      <c r="U343" s="261" t="s">
        <v>3251</v>
      </c>
      <c r="V343" s="187">
        <v>0</v>
      </c>
      <c r="W343" s="187">
        <v>0</v>
      </c>
      <c r="X343" s="186" t="s">
        <v>26</v>
      </c>
      <c r="Y343" s="56"/>
      <c r="Z343" s="56"/>
      <c r="AA343" s="131"/>
      <c r="AB343" s="216">
        <f>J343+M343+P343+S343</f>
        <v>26</v>
      </c>
      <c r="AC343" s="216">
        <f t="shared" ref="AC343:AC344" si="111">K343+N343+Q343+T343</f>
        <v>11</v>
      </c>
      <c r="AD343" s="331">
        <f>+AB343/AC343</f>
        <v>2.3636363636363638</v>
      </c>
      <c r="AE343" s="331">
        <f>+AD343/H343</f>
        <v>2.3636363636363638</v>
      </c>
      <c r="AF343" s="211"/>
    </row>
    <row r="344" spans="1:32" s="200" customFormat="1" ht="15.75" hidden="1" customHeight="1" x14ac:dyDescent="0.25">
      <c r="A344" s="198">
        <v>341</v>
      </c>
      <c r="B344" s="207" t="s">
        <v>783</v>
      </c>
      <c r="C344" s="321" t="s">
        <v>1928</v>
      </c>
      <c r="D344" s="207" t="s">
        <v>1287</v>
      </c>
      <c r="E344" s="321" t="s">
        <v>1933</v>
      </c>
      <c r="F344" s="321" t="s">
        <v>1934</v>
      </c>
      <c r="G344" s="207" t="s">
        <v>1295</v>
      </c>
      <c r="H344" s="288">
        <v>7.5</v>
      </c>
      <c r="I344" s="183" t="s">
        <v>815</v>
      </c>
      <c r="J344" s="185">
        <v>0</v>
      </c>
      <c r="K344" s="187">
        <v>0</v>
      </c>
      <c r="L344" s="209" t="s">
        <v>26</v>
      </c>
      <c r="M344" s="185">
        <v>0</v>
      </c>
      <c r="N344" s="185">
        <v>0</v>
      </c>
      <c r="O344" s="186" t="s">
        <v>26</v>
      </c>
      <c r="P344" s="183">
        <v>10</v>
      </c>
      <c r="Q344" s="227">
        <v>7.5</v>
      </c>
      <c r="R344" s="230" t="s">
        <v>2843</v>
      </c>
      <c r="S344" s="187">
        <v>0</v>
      </c>
      <c r="T344" s="187">
        <v>0</v>
      </c>
      <c r="U344" s="186" t="s">
        <v>26</v>
      </c>
      <c r="V344" s="187">
        <v>0</v>
      </c>
      <c r="W344" s="187">
        <v>0</v>
      </c>
      <c r="X344" s="186" t="s">
        <v>26</v>
      </c>
      <c r="Y344" s="56"/>
      <c r="Z344" s="56"/>
      <c r="AA344" s="131"/>
      <c r="AB344" s="216">
        <f>M344+P344</f>
        <v>10</v>
      </c>
      <c r="AC344" s="216">
        <f t="shared" si="111"/>
        <v>7.5</v>
      </c>
      <c r="AD344" s="331">
        <f>AB344/AC344</f>
        <v>1.3333333333333333</v>
      </c>
      <c r="AE344" s="331">
        <f>AB344/H344</f>
        <v>1.3333333333333333</v>
      </c>
      <c r="AF344" s="216"/>
    </row>
    <row r="345" spans="1:32" s="200" customFormat="1" ht="15.75" hidden="1" customHeight="1" x14ac:dyDescent="0.25">
      <c r="A345" s="198">
        <v>342</v>
      </c>
      <c r="B345" s="207" t="s">
        <v>783</v>
      </c>
      <c r="C345" s="321" t="s">
        <v>1928</v>
      </c>
      <c r="D345" s="207" t="s">
        <v>8</v>
      </c>
      <c r="E345" s="172" t="s">
        <v>3810</v>
      </c>
      <c r="F345" s="321" t="s">
        <v>1935</v>
      </c>
      <c r="G345" s="207" t="s">
        <v>1314</v>
      </c>
      <c r="H345" s="232">
        <v>0.04</v>
      </c>
      <c r="I345" s="183" t="s">
        <v>831</v>
      </c>
      <c r="J345" s="185">
        <v>0</v>
      </c>
      <c r="K345" s="187">
        <v>0</v>
      </c>
      <c r="L345" s="209" t="s">
        <v>26</v>
      </c>
      <c r="M345" s="185">
        <v>0</v>
      </c>
      <c r="N345" s="185">
        <v>0</v>
      </c>
      <c r="O345" s="186" t="s">
        <v>26</v>
      </c>
      <c r="P345" s="187">
        <v>0</v>
      </c>
      <c r="Q345" s="187">
        <v>0</v>
      </c>
      <c r="R345" s="186" t="s">
        <v>26</v>
      </c>
      <c r="S345" s="187">
        <v>0</v>
      </c>
      <c r="T345" s="187">
        <v>0</v>
      </c>
      <c r="U345" s="186" t="s">
        <v>26</v>
      </c>
      <c r="V345" s="187">
        <v>0</v>
      </c>
      <c r="W345" s="187">
        <v>0</v>
      </c>
      <c r="X345" s="186" t="s">
        <v>26</v>
      </c>
      <c r="Y345" s="56"/>
      <c r="Z345" s="56"/>
      <c r="AA345" s="131"/>
      <c r="AB345" s="211"/>
      <c r="AC345" s="211"/>
      <c r="AD345" s="211"/>
      <c r="AE345" s="211"/>
      <c r="AF345" s="211"/>
    </row>
    <row r="346" spans="1:32" s="200" customFormat="1" ht="15.75" hidden="1" customHeight="1" x14ac:dyDescent="0.25">
      <c r="A346" s="198">
        <v>343</v>
      </c>
      <c r="B346" s="207" t="s">
        <v>783</v>
      </c>
      <c r="C346" s="321" t="s">
        <v>1928</v>
      </c>
      <c r="D346" s="207" t="s">
        <v>8</v>
      </c>
      <c r="E346" s="172" t="s">
        <v>3811</v>
      </c>
      <c r="F346" s="172" t="s">
        <v>3812</v>
      </c>
      <c r="G346" s="207" t="s">
        <v>1314</v>
      </c>
      <c r="H346" s="232">
        <v>1</v>
      </c>
      <c r="I346" s="232" t="s">
        <v>18</v>
      </c>
      <c r="J346" s="185">
        <v>0</v>
      </c>
      <c r="K346" s="187">
        <v>0</v>
      </c>
      <c r="L346" s="209" t="s">
        <v>26</v>
      </c>
      <c r="M346" s="185">
        <v>0</v>
      </c>
      <c r="N346" s="185">
        <v>0</v>
      </c>
      <c r="O346" s="186" t="s">
        <v>26</v>
      </c>
      <c r="P346" s="187">
        <v>0</v>
      </c>
      <c r="Q346" s="187">
        <v>0</v>
      </c>
      <c r="R346" s="186" t="s">
        <v>26</v>
      </c>
      <c r="S346" s="187">
        <v>0</v>
      </c>
      <c r="T346" s="187">
        <v>0</v>
      </c>
      <c r="U346" s="186" t="s">
        <v>26</v>
      </c>
      <c r="V346" s="187">
        <v>0</v>
      </c>
      <c r="W346" s="187">
        <v>0</v>
      </c>
      <c r="X346" s="186" t="s">
        <v>26</v>
      </c>
      <c r="Y346" s="56"/>
      <c r="Z346" s="56"/>
      <c r="AA346" s="131"/>
      <c r="AB346" s="211"/>
      <c r="AC346" s="211"/>
      <c r="AD346" s="211"/>
      <c r="AE346" s="211"/>
      <c r="AF346" s="211"/>
    </row>
    <row r="347" spans="1:32" s="200" customFormat="1" ht="15.75" hidden="1" customHeight="1" x14ac:dyDescent="0.25">
      <c r="A347" s="198">
        <v>344</v>
      </c>
      <c r="B347" s="207" t="s">
        <v>783</v>
      </c>
      <c r="C347" s="321" t="s">
        <v>1936</v>
      </c>
      <c r="D347" s="207" t="s">
        <v>1311</v>
      </c>
      <c r="E347" s="337" t="s">
        <v>1937</v>
      </c>
      <c r="F347" s="321" t="s">
        <v>1938</v>
      </c>
      <c r="G347" s="207" t="s">
        <v>1281</v>
      </c>
      <c r="H347" s="274">
        <v>1</v>
      </c>
      <c r="I347" s="233" t="s">
        <v>18</v>
      </c>
      <c r="J347" s="185">
        <v>0</v>
      </c>
      <c r="K347" s="187">
        <v>0</v>
      </c>
      <c r="L347" s="209" t="s">
        <v>26</v>
      </c>
      <c r="M347" s="185">
        <v>0</v>
      </c>
      <c r="N347" s="185">
        <v>0</v>
      </c>
      <c r="O347" s="186" t="s">
        <v>26</v>
      </c>
      <c r="P347" s="187">
        <v>0</v>
      </c>
      <c r="Q347" s="187">
        <v>0</v>
      </c>
      <c r="R347" s="186" t="s">
        <v>26</v>
      </c>
      <c r="S347" s="187">
        <v>0</v>
      </c>
      <c r="T347" s="187">
        <v>0</v>
      </c>
      <c r="U347" s="186" t="s">
        <v>26</v>
      </c>
      <c r="V347" s="187">
        <v>0</v>
      </c>
      <c r="W347" s="187">
        <v>0</v>
      </c>
      <c r="X347" s="186" t="s">
        <v>26</v>
      </c>
      <c r="Y347" s="56"/>
      <c r="Z347" s="56"/>
      <c r="AA347" s="131"/>
      <c r="AB347" s="183">
        <f>J347+M347+P347</f>
        <v>0</v>
      </c>
      <c r="AC347" s="183">
        <f>K347+N347+Q347</f>
        <v>0</v>
      </c>
      <c r="AD347" s="190" t="e">
        <f>+AB347/AC347</f>
        <v>#DIV/0!</v>
      </c>
      <c r="AE347" s="190" t="e">
        <f>+AD347/H347</f>
        <v>#DIV/0!</v>
      </c>
      <c r="AF347" s="203"/>
    </row>
    <row r="348" spans="1:32" s="200" customFormat="1" ht="15.75" hidden="1" customHeight="1" x14ac:dyDescent="0.25">
      <c r="A348" s="198">
        <v>345</v>
      </c>
      <c r="B348" s="207" t="s">
        <v>783</v>
      </c>
      <c r="C348" s="321" t="s">
        <v>1936</v>
      </c>
      <c r="D348" s="207" t="s">
        <v>1282</v>
      </c>
      <c r="E348" s="337" t="s">
        <v>1939</v>
      </c>
      <c r="F348" s="321" t="s">
        <v>1940</v>
      </c>
      <c r="G348" s="207" t="s">
        <v>1281</v>
      </c>
      <c r="H348" s="274">
        <v>0.64</v>
      </c>
      <c r="I348" s="233" t="s">
        <v>831</v>
      </c>
      <c r="J348" s="185">
        <v>0</v>
      </c>
      <c r="K348" s="187">
        <v>0</v>
      </c>
      <c r="L348" s="209" t="s">
        <v>26</v>
      </c>
      <c r="M348" s="185">
        <v>0</v>
      </c>
      <c r="N348" s="185">
        <v>0</v>
      </c>
      <c r="O348" s="186" t="s">
        <v>26</v>
      </c>
      <c r="P348" s="187">
        <v>0</v>
      </c>
      <c r="Q348" s="187">
        <v>0</v>
      </c>
      <c r="R348" s="186" t="s">
        <v>26</v>
      </c>
      <c r="S348" s="187">
        <v>0</v>
      </c>
      <c r="T348" s="187">
        <v>0</v>
      </c>
      <c r="U348" s="186" t="s">
        <v>26</v>
      </c>
      <c r="V348" s="187">
        <v>0</v>
      </c>
      <c r="W348" s="187">
        <v>0</v>
      </c>
      <c r="X348" s="186" t="s">
        <v>26</v>
      </c>
      <c r="Y348" s="56"/>
      <c r="Z348" s="56"/>
      <c r="AA348" s="131"/>
      <c r="AB348" s="211"/>
      <c r="AC348" s="211"/>
      <c r="AD348" s="211"/>
      <c r="AE348" s="211"/>
      <c r="AF348" s="211"/>
    </row>
    <row r="349" spans="1:32" s="200" customFormat="1" ht="15.75" hidden="1" customHeight="1" x14ac:dyDescent="0.25">
      <c r="A349" s="198">
        <v>346</v>
      </c>
      <c r="B349" s="207" t="s">
        <v>783</v>
      </c>
      <c r="C349" s="321" t="s">
        <v>1936</v>
      </c>
      <c r="D349" s="207" t="s">
        <v>1287</v>
      </c>
      <c r="E349" s="337" t="s">
        <v>1941</v>
      </c>
      <c r="F349" s="321" t="s">
        <v>1942</v>
      </c>
      <c r="G349" s="207" t="s">
        <v>1314</v>
      </c>
      <c r="H349" s="274">
        <v>0.85</v>
      </c>
      <c r="I349" s="233" t="s">
        <v>18</v>
      </c>
      <c r="J349" s="185">
        <v>0</v>
      </c>
      <c r="K349" s="187">
        <v>0</v>
      </c>
      <c r="L349" s="209" t="s">
        <v>26</v>
      </c>
      <c r="M349" s="185">
        <v>0</v>
      </c>
      <c r="N349" s="185">
        <v>0</v>
      </c>
      <c r="O349" s="186" t="s">
        <v>26</v>
      </c>
      <c r="P349" s="187">
        <v>0</v>
      </c>
      <c r="Q349" s="187">
        <v>0</v>
      </c>
      <c r="R349" s="186" t="s">
        <v>26</v>
      </c>
      <c r="S349" s="187">
        <v>0</v>
      </c>
      <c r="T349" s="187">
        <v>0</v>
      </c>
      <c r="U349" s="261" t="s">
        <v>3252</v>
      </c>
      <c r="V349" s="187">
        <v>0</v>
      </c>
      <c r="W349" s="187">
        <v>0</v>
      </c>
      <c r="X349" s="186" t="s">
        <v>26</v>
      </c>
      <c r="Y349" s="56"/>
      <c r="Z349" s="56"/>
      <c r="AA349" s="131"/>
      <c r="AB349" s="207">
        <f t="shared" ref="AB349:AC350" si="112">J349+M349+P349+S349</f>
        <v>0</v>
      </c>
      <c r="AC349" s="207">
        <f t="shared" si="112"/>
        <v>0</v>
      </c>
      <c r="AD349" s="263" t="e">
        <f t="shared" ref="AD349:AD350" si="113">+AB349/AC349</f>
        <v>#DIV/0!</v>
      </c>
      <c r="AE349" s="263" t="e">
        <f t="shared" ref="AE349:AE350" si="114">+AD349/H349</f>
        <v>#DIV/0!</v>
      </c>
      <c r="AF349" s="341"/>
    </row>
    <row r="350" spans="1:32" s="200" customFormat="1" ht="15.75" hidden="1" customHeight="1" x14ac:dyDescent="0.25">
      <c r="A350" s="198">
        <v>347</v>
      </c>
      <c r="B350" s="207" t="s">
        <v>783</v>
      </c>
      <c r="C350" s="321" t="s">
        <v>1936</v>
      </c>
      <c r="D350" s="207" t="s">
        <v>8</v>
      </c>
      <c r="E350" s="337" t="s">
        <v>1943</v>
      </c>
      <c r="F350" s="321" t="s">
        <v>1944</v>
      </c>
      <c r="G350" s="207" t="s">
        <v>1295</v>
      </c>
      <c r="H350" s="274">
        <v>1</v>
      </c>
      <c r="I350" s="233" t="s">
        <v>18</v>
      </c>
      <c r="J350" s="185">
        <v>0</v>
      </c>
      <c r="K350" s="187">
        <v>0</v>
      </c>
      <c r="L350" s="209" t="s">
        <v>26</v>
      </c>
      <c r="M350" s="185">
        <v>0</v>
      </c>
      <c r="N350" s="185">
        <v>0</v>
      </c>
      <c r="O350" s="186" t="s">
        <v>26</v>
      </c>
      <c r="P350" s="183">
        <v>0</v>
      </c>
      <c r="Q350" s="187">
        <v>5</v>
      </c>
      <c r="R350" s="289" t="s">
        <v>2608</v>
      </c>
      <c r="S350" s="183">
        <v>0</v>
      </c>
      <c r="T350" s="183">
        <v>0</v>
      </c>
      <c r="U350" s="167" t="s">
        <v>3253</v>
      </c>
      <c r="V350" s="187">
        <v>0</v>
      </c>
      <c r="W350" s="187">
        <v>0</v>
      </c>
      <c r="X350" s="186" t="s">
        <v>26</v>
      </c>
      <c r="Y350" s="56"/>
      <c r="Z350" s="56"/>
      <c r="AA350" s="131"/>
      <c r="AB350" s="183">
        <f t="shared" si="112"/>
        <v>0</v>
      </c>
      <c r="AC350" s="183">
        <f t="shared" si="112"/>
        <v>5</v>
      </c>
      <c r="AD350" s="190">
        <f t="shared" si="113"/>
        <v>0</v>
      </c>
      <c r="AE350" s="190">
        <f t="shared" si="114"/>
        <v>0</v>
      </c>
      <c r="AF350" s="203"/>
    </row>
    <row r="351" spans="1:32" s="200" customFormat="1" ht="15.75" hidden="1" customHeight="1" x14ac:dyDescent="0.25">
      <c r="A351" s="198">
        <v>348</v>
      </c>
      <c r="B351" s="207" t="s">
        <v>783</v>
      </c>
      <c r="C351" s="321" t="s">
        <v>1936</v>
      </c>
      <c r="D351" s="207" t="s">
        <v>8</v>
      </c>
      <c r="E351" s="411" t="s">
        <v>1945</v>
      </c>
      <c r="F351" s="321" t="s">
        <v>1946</v>
      </c>
      <c r="G351" s="207" t="s">
        <v>1285</v>
      </c>
      <c r="H351" s="274">
        <v>0.25</v>
      </c>
      <c r="I351" s="183" t="s">
        <v>831</v>
      </c>
      <c r="J351" s="183">
        <v>682</v>
      </c>
      <c r="K351" s="183">
        <v>682</v>
      </c>
      <c r="L351" s="228" t="s">
        <v>2648</v>
      </c>
      <c r="M351" s="183">
        <v>344</v>
      </c>
      <c r="N351" s="183">
        <v>344</v>
      </c>
      <c r="O351" s="193" t="s">
        <v>2559</v>
      </c>
      <c r="P351" s="266">
        <v>81</v>
      </c>
      <c r="Q351" s="267">
        <v>0</v>
      </c>
      <c r="R351" s="213" t="s">
        <v>2848</v>
      </c>
      <c r="S351" s="183">
        <v>157</v>
      </c>
      <c r="T351" s="207">
        <v>38</v>
      </c>
      <c r="U351" s="268" t="s">
        <v>2848</v>
      </c>
      <c r="V351" s="56">
        <v>52</v>
      </c>
      <c r="W351" s="56">
        <v>31</v>
      </c>
      <c r="X351" s="272" t="s">
        <v>2848</v>
      </c>
      <c r="Y351" s="56"/>
      <c r="Z351" s="56"/>
      <c r="AA351" s="131"/>
      <c r="AB351" s="216">
        <f>J351+M351+P351+S351</f>
        <v>1264</v>
      </c>
      <c r="AC351" s="216">
        <f>K351+N351+Q351+T351</f>
        <v>1064</v>
      </c>
      <c r="AD351" s="226">
        <f>((AB351/AC351)-1)*100</f>
        <v>18.796992481203013</v>
      </c>
      <c r="AE351" s="217">
        <f>+AD351/H351</f>
        <v>75.187969924812052</v>
      </c>
      <c r="AF351" s="216"/>
    </row>
    <row r="352" spans="1:32" s="200" customFormat="1" ht="15.75" hidden="1" customHeight="1" x14ac:dyDescent="0.25">
      <c r="A352" s="198">
        <v>349</v>
      </c>
      <c r="B352" s="207" t="s">
        <v>783</v>
      </c>
      <c r="C352" s="321" t="s">
        <v>1936</v>
      </c>
      <c r="D352" s="207" t="s">
        <v>1287</v>
      </c>
      <c r="E352" s="337" t="s">
        <v>1947</v>
      </c>
      <c r="F352" s="321" t="s">
        <v>1948</v>
      </c>
      <c r="G352" s="207" t="s">
        <v>1295</v>
      </c>
      <c r="H352" s="274">
        <v>1</v>
      </c>
      <c r="I352" s="233" t="s">
        <v>18</v>
      </c>
      <c r="J352" s="185">
        <v>0</v>
      </c>
      <c r="K352" s="187">
        <v>0</v>
      </c>
      <c r="L352" s="209" t="s">
        <v>26</v>
      </c>
      <c r="M352" s="187">
        <v>0</v>
      </c>
      <c r="N352" s="187">
        <v>0</v>
      </c>
      <c r="O352" s="186" t="s">
        <v>26</v>
      </c>
      <c r="P352" s="183">
        <v>86</v>
      </c>
      <c r="Q352" s="183">
        <v>86</v>
      </c>
      <c r="R352" s="213" t="s">
        <v>2838</v>
      </c>
      <c r="S352" s="187">
        <v>0</v>
      </c>
      <c r="T352" s="187">
        <v>0</v>
      </c>
      <c r="U352" s="186" t="s">
        <v>26</v>
      </c>
      <c r="V352" s="187">
        <v>0</v>
      </c>
      <c r="W352" s="187">
        <v>0</v>
      </c>
      <c r="X352" s="186" t="s">
        <v>26</v>
      </c>
      <c r="Y352" s="56"/>
      <c r="Z352" s="56"/>
      <c r="AA352" s="131"/>
      <c r="AB352" s="183">
        <f>J352+M352+P352</f>
        <v>86</v>
      </c>
      <c r="AC352" s="183">
        <f>K352+N352+Q352</f>
        <v>86</v>
      </c>
      <c r="AD352" s="190">
        <f t="shared" ref="AD352:AD354" si="115">+AB352/AC352</f>
        <v>1</v>
      </c>
      <c r="AE352" s="190">
        <f t="shared" ref="AE352:AE354" si="116">+AD352/H352</f>
        <v>1</v>
      </c>
      <c r="AF352" s="203"/>
    </row>
    <row r="353" spans="1:32" s="200" customFormat="1" ht="15.75" hidden="1" customHeight="1" x14ac:dyDescent="0.25">
      <c r="A353" s="198">
        <v>350</v>
      </c>
      <c r="B353" s="207" t="s">
        <v>783</v>
      </c>
      <c r="C353" s="321" t="s">
        <v>1936</v>
      </c>
      <c r="D353" s="207" t="s">
        <v>8</v>
      </c>
      <c r="E353" s="337" t="s">
        <v>1949</v>
      </c>
      <c r="F353" s="321" t="s">
        <v>1950</v>
      </c>
      <c r="G353" s="207" t="s">
        <v>1435</v>
      </c>
      <c r="H353" s="274">
        <v>1</v>
      </c>
      <c r="I353" s="233" t="s">
        <v>18</v>
      </c>
      <c r="J353" s="185">
        <v>0</v>
      </c>
      <c r="K353" s="187">
        <v>0</v>
      </c>
      <c r="L353" s="209" t="s">
        <v>26</v>
      </c>
      <c r="M353" s="183">
        <v>0</v>
      </c>
      <c r="N353" s="183">
        <v>0</v>
      </c>
      <c r="O353" s="193"/>
      <c r="P353" s="187">
        <v>0</v>
      </c>
      <c r="Q353" s="187">
        <v>0</v>
      </c>
      <c r="R353" s="186" t="s">
        <v>26</v>
      </c>
      <c r="S353" s="183">
        <v>35</v>
      </c>
      <c r="T353" s="183">
        <v>35</v>
      </c>
      <c r="U353" s="268" t="s">
        <v>3254</v>
      </c>
      <c r="V353" s="187">
        <v>0</v>
      </c>
      <c r="W353" s="187">
        <v>0</v>
      </c>
      <c r="X353" s="186" t="s">
        <v>26</v>
      </c>
      <c r="Y353" s="56"/>
      <c r="Z353" s="56"/>
      <c r="AA353" s="131"/>
      <c r="AB353" s="183">
        <f t="shared" ref="AB353:AC354" si="117">J353+M353+P353+S353</f>
        <v>35</v>
      </c>
      <c r="AC353" s="183">
        <f t="shared" si="117"/>
        <v>35</v>
      </c>
      <c r="AD353" s="190">
        <f t="shared" si="115"/>
        <v>1</v>
      </c>
      <c r="AE353" s="190">
        <f t="shared" si="116"/>
        <v>1</v>
      </c>
      <c r="AF353" s="203"/>
    </row>
    <row r="354" spans="1:32" s="200" customFormat="1" ht="15.75" hidden="1" customHeight="1" x14ac:dyDescent="0.25">
      <c r="A354" s="198">
        <v>351</v>
      </c>
      <c r="B354" s="207" t="s">
        <v>783</v>
      </c>
      <c r="C354" s="321" t="s">
        <v>1936</v>
      </c>
      <c r="D354" s="207" t="s">
        <v>8</v>
      </c>
      <c r="E354" s="337" t="s">
        <v>1951</v>
      </c>
      <c r="F354" s="321" t="s">
        <v>1950</v>
      </c>
      <c r="G354" s="207" t="s">
        <v>1435</v>
      </c>
      <c r="H354" s="274">
        <v>1</v>
      </c>
      <c r="I354" s="233" t="s">
        <v>18</v>
      </c>
      <c r="J354" s="185">
        <v>0</v>
      </c>
      <c r="K354" s="187">
        <v>0</v>
      </c>
      <c r="L354" s="209" t="s">
        <v>26</v>
      </c>
      <c r="M354" s="183">
        <v>0</v>
      </c>
      <c r="N354" s="183">
        <v>0</v>
      </c>
      <c r="O354" s="193"/>
      <c r="P354" s="187">
        <v>0</v>
      </c>
      <c r="Q354" s="187">
        <v>0</v>
      </c>
      <c r="R354" s="186" t="s">
        <v>26</v>
      </c>
      <c r="S354" s="183">
        <v>34</v>
      </c>
      <c r="T354" s="183">
        <v>34</v>
      </c>
      <c r="U354" s="268" t="s">
        <v>3255</v>
      </c>
      <c r="V354" s="187">
        <v>0</v>
      </c>
      <c r="W354" s="187">
        <v>0</v>
      </c>
      <c r="X354" s="186" t="s">
        <v>26</v>
      </c>
      <c r="Y354" s="56"/>
      <c r="Z354" s="56"/>
      <c r="AA354" s="131"/>
      <c r="AB354" s="183">
        <f t="shared" si="117"/>
        <v>34</v>
      </c>
      <c r="AC354" s="183">
        <f t="shared" si="117"/>
        <v>34</v>
      </c>
      <c r="AD354" s="190">
        <f t="shared" si="115"/>
        <v>1</v>
      </c>
      <c r="AE354" s="190">
        <f t="shared" si="116"/>
        <v>1</v>
      </c>
      <c r="AF354" s="203"/>
    </row>
    <row r="355" spans="1:32" s="200" customFormat="1" ht="15.75" hidden="1" customHeight="1" x14ac:dyDescent="0.25">
      <c r="A355" s="198">
        <v>352</v>
      </c>
      <c r="B355" s="207" t="s">
        <v>783</v>
      </c>
      <c r="C355" s="321" t="s">
        <v>1952</v>
      </c>
      <c r="D355" s="207" t="s">
        <v>1311</v>
      </c>
      <c r="E355" s="321" t="s">
        <v>1953</v>
      </c>
      <c r="F355" s="321" t="s">
        <v>1954</v>
      </c>
      <c r="G355" s="207" t="s">
        <v>1281</v>
      </c>
      <c r="H355" s="207">
        <v>5</v>
      </c>
      <c r="I355" s="183" t="s">
        <v>815</v>
      </c>
      <c r="J355" s="185">
        <v>0</v>
      </c>
      <c r="K355" s="187">
        <v>0</v>
      </c>
      <c r="L355" s="209" t="s">
        <v>26</v>
      </c>
      <c r="M355" s="185">
        <v>0</v>
      </c>
      <c r="N355" s="185">
        <v>0</v>
      </c>
      <c r="O355" s="186" t="s">
        <v>26</v>
      </c>
      <c r="P355" s="187">
        <v>0</v>
      </c>
      <c r="Q355" s="187">
        <v>0</v>
      </c>
      <c r="R355" s="186" t="s">
        <v>26</v>
      </c>
      <c r="S355" s="187">
        <v>0</v>
      </c>
      <c r="T355" s="187">
        <v>0</v>
      </c>
      <c r="U355" s="186" t="s">
        <v>26</v>
      </c>
      <c r="V355" s="187">
        <v>0</v>
      </c>
      <c r="W355" s="187">
        <v>0</v>
      </c>
      <c r="X355" s="186" t="s">
        <v>26</v>
      </c>
      <c r="Y355" s="56"/>
      <c r="Z355" s="56"/>
      <c r="AA355" s="131"/>
      <c r="AB355" s="207">
        <f>M355+S355</f>
        <v>0</v>
      </c>
      <c r="AC355" s="207">
        <f>N355+T355</f>
        <v>0</v>
      </c>
      <c r="AD355" s="263" t="e">
        <f>AB355/AC355</f>
        <v>#DIV/0!</v>
      </c>
      <c r="AE355" s="263">
        <f>AB355/H355</f>
        <v>0</v>
      </c>
      <c r="AF355" s="207"/>
    </row>
    <row r="356" spans="1:32" s="200" customFormat="1" ht="15.75" hidden="1" customHeight="1" x14ac:dyDescent="0.25">
      <c r="A356" s="198">
        <v>353</v>
      </c>
      <c r="B356" s="207" t="s">
        <v>783</v>
      </c>
      <c r="C356" s="321" t="s">
        <v>1952</v>
      </c>
      <c r="D356" s="207" t="s">
        <v>1282</v>
      </c>
      <c r="E356" s="321" t="s">
        <v>1955</v>
      </c>
      <c r="F356" s="321" t="s">
        <v>1956</v>
      </c>
      <c r="G356" s="207" t="s">
        <v>1281</v>
      </c>
      <c r="H356" s="274">
        <v>1</v>
      </c>
      <c r="I356" s="233" t="s">
        <v>18</v>
      </c>
      <c r="J356" s="185">
        <v>0</v>
      </c>
      <c r="K356" s="187">
        <v>0</v>
      </c>
      <c r="L356" s="209" t="s">
        <v>26</v>
      </c>
      <c r="M356" s="185">
        <v>0</v>
      </c>
      <c r="N356" s="185">
        <v>0</v>
      </c>
      <c r="O356" s="186" t="s">
        <v>26</v>
      </c>
      <c r="P356" s="187">
        <v>0</v>
      </c>
      <c r="Q356" s="187">
        <v>0</v>
      </c>
      <c r="R356" s="186" t="s">
        <v>26</v>
      </c>
      <c r="S356" s="187">
        <v>0</v>
      </c>
      <c r="T356" s="187">
        <v>0</v>
      </c>
      <c r="U356" s="186" t="s">
        <v>26</v>
      </c>
      <c r="V356" s="187">
        <v>0</v>
      </c>
      <c r="W356" s="187">
        <v>0</v>
      </c>
      <c r="X356" s="186" t="s">
        <v>26</v>
      </c>
      <c r="Y356" s="56"/>
      <c r="Z356" s="56"/>
      <c r="AA356" s="131"/>
      <c r="AB356" s="183">
        <f t="shared" ref="AB356:AC358" si="118">J356+M356+P356</f>
        <v>0</v>
      </c>
      <c r="AC356" s="183">
        <f t="shared" si="118"/>
        <v>0</v>
      </c>
      <c r="AD356" s="190" t="e">
        <f t="shared" ref="AD356:AD363" si="119">+AB356/AC356</f>
        <v>#DIV/0!</v>
      </c>
      <c r="AE356" s="190" t="e">
        <f t="shared" ref="AE356:AE363" si="120">+AD356/H356</f>
        <v>#DIV/0!</v>
      </c>
      <c r="AF356" s="203"/>
    </row>
    <row r="357" spans="1:32" s="200" customFormat="1" ht="15.75" hidden="1" customHeight="1" x14ac:dyDescent="0.25">
      <c r="A357" s="198">
        <v>354</v>
      </c>
      <c r="B357" s="207" t="s">
        <v>783</v>
      </c>
      <c r="C357" s="321" t="s">
        <v>1952</v>
      </c>
      <c r="D357" s="207" t="s">
        <v>1287</v>
      </c>
      <c r="E357" s="321" t="s">
        <v>1957</v>
      </c>
      <c r="F357" s="321" t="s">
        <v>1956</v>
      </c>
      <c r="G357" s="207" t="s">
        <v>1295</v>
      </c>
      <c r="H357" s="274">
        <v>1</v>
      </c>
      <c r="I357" s="233" t="s">
        <v>18</v>
      </c>
      <c r="J357" s="185">
        <v>0</v>
      </c>
      <c r="K357" s="187">
        <v>0</v>
      </c>
      <c r="L357" s="209" t="s">
        <v>26</v>
      </c>
      <c r="M357" s="185">
        <v>0</v>
      </c>
      <c r="N357" s="185">
        <v>0</v>
      </c>
      <c r="O357" s="186" t="s">
        <v>26</v>
      </c>
      <c r="P357" s="183">
        <v>811</v>
      </c>
      <c r="Q357" s="187">
        <v>500</v>
      </c>
      <c r="R357" s="213" t="s">
        <v>2824</v>
      </c>
      <c r="S357" s="187">
        <v>0</v>
      </c>
      <c r="T357" s="187">
        <v>0</v>
      </c>
      <c r="U357" s="186" t="s">
        <v>26</v>
      </c>
      <c r="V357" s="187">
        <v>0</v>
      </c>
      <c r="W357" s="187">
        <v>0</v>
      </c>
      <c r="X357" s="186" t="s">
        <v>26</v>
      </c>
      <c r="Y357" s="56"/>
      <c r="Z357" s="56"/>
      <c r="AA357" s="131"/>
      <c r="AB357" s="216">
        <f>J357+M357+P357</f>
        <v>811</v>
      </c>
      <c r="AC357" s="216">
        <f t="shared" ref="AC357:AC363" si="121">K357+N357+Q357+T357</f>
        <v>500</v>
      </c>
      <c r="AD357" s="331">
        <f t="shared" si="119"/>
        <v>1.6220000000000001</v>
      </c>
      <c r="AE357" s="331">
        <f t="shared" si="120"/>
        <v>1.6220000000000001</v>
      </c>
      <c r="AF357" s="211"/>
    </row>
    <row r="358" spans="1:32" s="200" customFormat="1" ht="15.75" hidden="1" customHeight="1" x14ac:dyDescent="0.25">
      <c r="A358" s="198">
        <v>355</v>
      </c>
      <c r="B358" s="207" t="s">
        <v>783</v>
      </c>
      <c r="C358" s="321" t="s">
        <v>1952</v>
      </c>
      <c r="D358" s="207" t="s">
        <v>8</v>
      </c>
      <c r="E358" s="321" t="s">
        <v>1958</v>
      </c>
      <c r="F358" s="321" t="s">
        <v>1959</v>
      </c>
      <c r="G358" s="207" t="s">
        <v>1295</v>
      </c>
      <c r="H358" s="274">
        <v>1</v>
      </c>
      <c r="I358" s="233" t="s">
        <v>18</v>
      </c>
      <c r="J358" s="185">
        <v>0</v>
      </c>
      <c r="K358" s="187">
        <v>0</v>
      </c>
      <c r="L358" s="209" t="s">
        <v>26</v>
      </c>
      <c r="M358" s="185">
        <v>0</v>
      </c>
      <c r="N358" s="185">
        <v>0</v>
      </c>
      <c r="O358" s="186" t="s">
        <v>26</v>
      </c>
      <c r="P358" s="183">
        <v>0</v>
      </c>
      <c r="Q358" s="187">
        <v>4</v>
      </c>
      <c r="R358" s="289" t="s">
        <v>2608</v>
      </c>
      <c r="S358" s="187">
        <v>0</v>
      </c>
      <c r="T358" s="187">
        <v>0</v>
      </c>
      <c r="U358" s="186" t="s">
        <v>26</v>
      </c>
      <c r="V358" s="187">
        <v>0</v>
      </c>
      <c r="W358" s="187">
        <v>0</v>
      </c>
      <c r="X358" s="186" t="s">
        <v>26</v>
      </c>
      <c r="Y358" s="56"/>
      <c r="Z358" s="56"/>
      <c r="AA358" s="131"/>
      <c r="AB358" s="183">
        <f t="shared" si="118"/>
        <v>0</v>
      </c>
      <c r="AC358" s="183">
        <f t="shared" si="121"/>
        <v>4</v>
      </c>
      <c r="AD358" s="190">
        <f t="shared" si="119"/>
        <v>0</v>
      </c>
      <c r="AE358" s="190">
        <f t="shared" si="120"/>
        <v>0</v>
      </c>
      <c r="AF358" s="203"/>
    </row>
    <row r="359" spans="1:32" s="200" customFormat="1" ht="15.75" hidden="1" customHeight="1" x14ac:dyDescent="0.25">
      <c r="A359" s="198">
        <v>356</v>
      </c>
      <c r="B359" s="207" t="s">
        <v>783</v>
      </c>
      <c r="C359" s="321" t="s">
        <v>1952</v>
      </c>
      <c r="D359" s="207" t="s">
        <v>8</v>
      </c>
      <c r="E359" s="321" t="s">
        <v>1960</v>
      </c>
      <c r="F359" s="321" t="s">
        <v>1961</v>
      </c>
      <c r="G359" s="207" t="s">
        <v>1295</v>
      </c>
      <c r="H359" s="274">
        <v>1</v>
      </c>
      <c r="I359" s="233" t="s">
        <v>18</v>
      </c>
      <c r="J359" s="185">
        <v>0</v>
      </c>
      <c r="K359" s="187">
        <v>0</v>
      </c>
      <c r="L359" s="209" t="s">
        <v>26</v>
      </c>
      <c r="M359" s="185">
        <v>0</v>
      </c>
      <c r="N359" s="185">
        <v>0</v>
      </c>
      <c r="O359" s="186" t="s">
        <v>26</v>
      </c>
      <c r="P359" s="183">
        <v>4</v>
      </c>
      <c r="Q359" s="187">
        <v>3</v>
      </c>
      <c r="R359" s="213" t="s">
        <v>2819</v>
      </c>
      <c r="S359" s="183">
        <v>8</v>
      </c>
      <c r="T359" s="187">
        <v>0</v>
      </c>
      <c r="U359" s="186" t="s">
        <v>26</v>
      </c>
      <c r="V359" s="187">
        <v>0</v>
      </c>
      <c r="W359" s="187">
        <v>0</v>
      </c>
      <c r="X359" s="186" t="s">
        <v>26</v>
      </c>
      <c r="Y359" s="56"/>
      <c r="Z359" s="56"/>
      <c r="AA359" s="131"/>
      <c r="AB359" s="216">
        <f>J359+M359+P359+S359</f>
        <v>12</v>
      </c>
      <c r="AC359" s="216">
        <f t="shared" si="121"/>
        <v>3</v>
      </c>
      <c r="AD359" s="331">
        <f t="shared" si="119"/>
        <v>4</v>
      </c>
      <c r="AE359" s="331">
        <f t="shared" si="120"/>
        <v>4</v>
      </c>
      <c r="AF359" s="211"/>
    </row>
    <row r="360" spans="1:32" s="200" customFormat="1" ht="15.75" hidden="1" customHeight="1" x14ac:dyDescent="0.25">
      <c r="A360" s="198">
        <v>357</v>
      </c>
      <c r="B360" s="207" t="s">
        <v>783</v>
      </c>
      <c r="C360" s="321" t="s">
        <v>1952</v>
      </c>
      <c r="D360" s="207" t="s">
        <v>1287</v>
      </c>
      <c r="E360" s="321" t="s">
        <v>1962</v>
      </c>
      <c r="F360" s="321" t="s">
        <v>1963</v>
      </c>
      <c r="G360" s="207" t="s">
        <v>1295</v>
      </c>
      <c r="H360" s="274">
        <v>1</v>
      </c>
      <c r="I360" s="233" t="s">
        <v>18</v>
      </c>
      <c r="J360" s="185">
        <v>0</v>
      </c>
      <c r="K360" s="187">
        <v>0</v>
      </c>
      <c r="L360" s="209" t="s">
        <v>26</v>
      </c>
      <c r="M360" s="185">
        <v>0</v>
      </c>
      <c r="N360" s="185">
        <v>0</v>
      </c>
      <c r="O360" s="186" t="s">
        <v>26</v>
      </c>
      <c r="P360" s="183">
        <v>0</v>
      </c>
      <c r="Q360" s="207">
        <v>143</v>
      </c>
      <c r="R360" s="289" t="s">
        <v>2608</v>
      </c>
      <c r="S360" s="187">
        <v>0</v>
      </c>
      <c r="T360" s="187">
        <v>0</v>
      </c>
      <c r="U360" s="186" t="s">
        <v>26</v>
      </c>
      <c r="V360" s="187">
        <v>0</v>
      </c>
      <c r="W360" s="187">
        <v>0</v>
      </c>
      <c r="X360" s="186" t="s">
        <v>26</v>
      </c>
      <c r="Y360" s="56"/>
      <c r="Z360" s="56"/>
      <c r="AA360" s="131"/>
      <c r="AB360" s="183">
        <f>J360+M360+P360</f>
        <v>0</v>
      </c>
      <c r="AC360" s="183">
        <f t="shared" si="121"/>
        <v>143</v>
      </c>
      <c r="AD360" s="190">
        <f t="shared" si="119"/>
        <v>0</v>
      </c>
      <c r="AE360" s="190">
        <f t="shared" si="120"/>
        <v>0</v>
      </c>
      <c r="AF360" s="203"/>
    </row>
    <row r="361" spans="1:32" s="200" customFormat="1" ht="15.75" hidden="1" customHeight="1" x14ac:dyDescent="0.25">
      <c r="A361" s="198">
        <v>358</v>
      </c>
      <c r="B361" s="207" t="s">
        <v>783</v>
      </c>
      <c r="C361" s="321" t="s">
        <v>1952</v>
      </c>
      <c r="D361" s="207" t="s">
        <v>8</v>
      </c>
      <c r="E361" s="180" t="s">
        <v>1964</v>
      </c>
      <c r="F361" s="321" t="s">
        <v>1965</v>
      </c>
      <c r="G361" s="207" t="s">
        <v>1435</v>
      </c>
      <c r="H361" s="274">
        <v>1</v>
      </c>
      <c r="I361" s="233" t="s">
        <v>18</v>
      </c>
      <c r="J361" s="185">
        <v>0</v>
      </c>
      <c r="K361" s="187">
        <v>0</v>
      </c>
      <c r="L361" s="209" t="s">
        <v>26</v>
      </c>
      <c r="M361" s="183">
        <v>56</v>
      </c>
      <c r="N361" s="183">
        <v>56</v>
      </c>
      <c r="O361" s="193" t="s">
        <v>2560</v>
      </c>
      <c r="P361" s="187">
        <v>0</v>
      </c>
      <c r="Q361" s="187">
        <v>0</v>
      </c>
      <c r="R361" s="186" t="s">
        <v>26</v>
      </c>
      <c r="S361" s="183">
        <v>33</v>
      </c>
      <c r="T361" s="183">
        <v>33</v>
      </c>
      <c r="U361" s="268" t="s">
        <v>3256</v>
      </c>
      <c r="V361" s="187">
        <v>0</v>
      </c>
      <c r="W361" s="187">
        <v>0</v>
      </c>
      <c r="X361" s="186" t="s">
        <v>26</v>
      </c>
      <c r="Y361" s="56"/>
      <c r="Z361" s="56"/>
      <c r="AA361" s="131"/>
      <c r="AB361" s="183">
        <f t="shared" ref="AB361" si="122">J361+M361+P361+S361</f>
        <v>89</v>
      </c>
      <c r="AC361" s="183">
        <f t="shared" si="121"/>
        <v>89</v>
      </c>
      <c r="AD361" s="190">
        <f t="shared" si="119"/>
        <v>1</v>
      </c>
      <c r="AE361" s="190">
        <f t="shared" si="120"/>
        <v>1</v>
      </c>
      <c r="AF361" s="203"/>
    </row>
    <row r="362" spans="1:32" s="200" customFormat="1" ht="15.75" hidden="1" customHeight="1" x14ac:dyDescent="0.25">
      <c r="A362" s="198">
        <v>359</v>
      </c>
      <c r="B362" s="207" t="s">
        <v>783</v>
      </c>
      <c r="C362" s="321" t="s">
        <v>1952</v>
      </c>
      <c r="D362" s="207" t="s">
        <v>8</v>
      </c>
      <c r="E362" s="321" t="s">
        <v>1966</v>
      </c>
      <c r="F362" s="321" t="s">
        <v>1967</v>
      </c>
      <c r="G362" s="207" t="s">
        <v>1435</v>
      </c>
      <c r="H362" s="233">
        <v>0.8</v>
      </c>
      <c r="I362" s="233" t="s">
        <v>18</v>
      </c>
      <c r="J362" s="185">
        <v>0</v>
      </c>
      <c r="K362" s="187">
        <v>0</v>
      </c>
      <c r="L362" s="209" t="s">
        <v>26</v>
      </c>
      <c r="M362" s="183">
        <v>0</v>
      </c>
      <c r="N362" s="183">
        <v>0</v>
      </c>
      <c r="O362" s="193"/>
      <c r="P362" s="187">
        <v>0</v>
      </c>
      <c r="Q362" s="187">
        <v>0</v>
      </c>
      <c r="R362" s="186" t="s">
        <v>26</v>
      </c>
      <c r="S362" s="183">
        <v>0</v>
      </c>
      <c r="T362" s="266">
        <v>5</v>
      </c>
      <c r="U362" s="167" t="s">
        <v>3257</v>
      </c>
      <c r="V362" s="187">
        <v>0</v>
      </c>
      <c r="W362" s="187">
        <v>0</v>
      </c>
      <c r="X362" s="186" t="s">
        <v>26</v>
      </c>
      <c r="Y362" s="56"/>
      <c r="Z362" s="56"/>
      <c r="AA362" s="131"/>
      <c r="AB362" s="183">
        <f>J362+M362+P362</f>
        <v>0</v>
      </c>
      <c r="AC362" s="183">
        <f t="shared" si="121"/>
        <v>5</v>
      </c>
      <c r="AD362" s="190">
        <f t="shared" si="119"/>
        <v>0</v>
      </c>
      <c r="AE362" s="190">
        <f t="shared" si="120"/>
        <v>0</v>
      </c>
      <c r="AF362" s="203"/>
    </row>
    <row r="363" spans="1:32" s="200" customFormat="1" ht="15.75" hidden="1" customHeight="1" x14ac:dyDescent="0.25">
      <c r="A363" s="198">
        <v>360</v>
      </c>
      <c r="B363" s="207" t="s">
        <v>783</v>
      </c>
      <c r="C363" s="321" t="s">
        <v>1968</v>
      </c>
      <c r="D363" s="207" t="s">
        <v>1311</v>
      </c>
      <c r="E363" s="321" t="s">
        <v>1969</v>
      </c>
      <c r="F363" s="321" t="s">
        <v>1970</v>
      </c>
      <c r="G363" s="287" t="s">
        <v>1281</v>
      </c>
      <c r="H363" s="286">
        <v>1</v>
      </c>
      <c r="I363" s="286" t="s">
        <v>18</v>
      </c>
      <c r="J363" s="185">
        <v>0</v>
      </c>
      <c r="K363" s="187">
        <v>0</v>
      </c>
      <c r="L363" s="209" t="s">
        <v>26</v>
      </c>
      <c r="M363" s="187">
        <v>0</v>
      </c>
      <c r="N363" s="187">
        <v>0</v>
      </c>
      <c r="O363" s="186" t="s">
        <v>26</v>
      </c>
      <c r="P363" s="187">
        <v>0</v>
      </c>
      <c r="Q363" s="187">
        <v>0</v>
      </c>
      <c r="R363" s="186" t="s">
        <v>26</v>
      </c>
      <c r="S363" s="187">
        <v>0</v>
      </c>
      <c r="T363" s="187">
        <v>0</v>
      </c>
      <c r="U363" s="186" t="s">
        <v>26</v>
      </c>
      <c r="V363" s="187">
        <v>0</v>
      </c>
      <c r="W363" s="187">
        <v>0</v>
      </c>
      <c r="X363" s="186" t="s">
        <v>26</v>
      </c>
      <c r="Y363" s="56"/>
      <c r="Z363" s="56"/>
      <c r="AA363" s="131"/>
      <c r="AB363" s="183">
        <f>J363+M363+P363</f>
        <v>0</v>
      </c>
      <c r="AC363" s="183">
        <f t="shared" si="121"/>
        <v>0</v>
      </c>
      <c r="AD363" s="190" t="e">
        <f t="shared" si="119"/>
        <v>#DIV/0!</v>
      </c>
      <c r="AE363" s="190" t="e">
        <f t="shared" si="120"/>
        <v>#DIV/0!</v>
      </c>
      <c r="AF363" s="203"/>
    </row>
    <row r="364" spans="1:32" s="200" customFormat="1" ht="15.75" hidden="1" customHeight="1" x14ac:dyDescent="0.25">
      <c r="A364" s="198">
        <v>361</v>
      </c>
      <c r="B364" s="207" t="s">
        <v>783</v>
      </c>
      <c r="C364" s="321" t="s">
        <v>1968</v>
      </c>
      <c r="D364" s="207" t="s">
        <v>1282</v>
      </c>
      <c r="E364" s="321" t="s">
        <v>1971</v>
      </c>
      <c r="F364" s="321" t="s">
        <v>1972</v>
      </c>
      <c r="G364" s="207" t="s">
        <v>1281</v>
      </c>
      <c r="H364" s="233">
        <v>0.04</v>
      </c>
      <c r="I364" s="183" t="s">
        <v>831</v>
      </c>
      <c r="J364" s="185">
        <v>0</v>
      </c>
      <c r="K364" s="187">
        <v>0</v>
      </c>
      <c r="L364" s="209" t="s">
        <v>26</v>
      </c>
      <c r="M364" s="187">
        <v>0</v>
      </c>
      <c r="N364" s="187">
        <v>0</v>
      </c>
      <c r="O364" s="186" t="s">
        <v>26</v>
      </c>
      <c r="P364" s="187">
        <v>0</v>
      </c>
      <c r="Q364" s="187">
        <v>0</v>
      </c>
      <c r="R364" s="186" t="s">
        <v>26</v>
      </c>
      <c r="S364" s="187">
        <v>0</v>
      </c>
      <c r="T364" s="187">
        <v>0</v>
      </c>
      <c r="U364" s="186" t="s">
        <v>26</v>
      </c>
      <c r="V364" s="187">
        <v>0</v>
      </c>
      <c r="W364" s="187">
        <v>0</v>
      </c>
      <c r="X364" s="186" t="s">
        <v>26</v>
      </c>
      <c r="Y364" s="56"/>
      <c r="Z364" s="56"/>
      <c r="AA364" s="131"/>
      <c r="AB364" s="211"/>
      <c r="AC364" s="211"/>
      <c r="AD364" s="211"/>
      <c r="AE364" s="211"/>
      <c r="AF364" s="211"/>
    </row>
    <row r="365" spans="1:32" s="200" customFormat="1" ht="15.75" hidden="1" customHeight="1" x14ac:dyDescent="0.25">
      <c r="A365" s="198">
        <v>362</v>
      </c>
      <c r="B365" s="207" t="s">
        <v>783</v>
      </c>
      <c r="C365" s="321" t="s">
        <v>1968</v>
      </c>
      <c r="D365" s="207" t="s">
        <v>1287</v>
      </c>
      <c r="E365" s="321" t="s">
        <v>1973</v>
      </c>
      <c r="F365" s="321" t="s">
        <v>1974</v>
      </c>
      <c r="G365" s="207" t="s">
        <v>1314</v>
      </c>
      <c r="H365" s="233">
        <v>0.8</v>
      </c>
      <c r="I365" s="233" t="s">
        <v>18</v>
      </c>
      <c r="J365" s="185">
        <v>0</v>
      </c>
      <c r="K365" s="187">
        <v>0</v>
      </c>
      <c r="L365" s="209" t="s">
        <v>26</v>
      </c>
      <c r="M365" s="187">
        <v>0</v>
      </c>
      <c r="N365" s="187">
        <v>0</v>
      </c>
      <c r="O365" s="186" t="s">
        <v>26</v>
      </c>
      <c r="P365" s="187">
        <v>0</v>
      </c>
      <c r="Q365" s="187">
        <v>0</v>
      </c>
      <c r="R365" s="186" t="s">
        <v>26</v>
      </c>
      <c r="S365" s="187">
        <v>0</v>
      </c>
      <c r="T365" s="187">
        <v>0</v>
      </c>
      <c r="U365" s="186" t="s">
        <v>26</v>
      </c>
      <c r="V365" s="187">
        <v>0</v>
      </c>
      <c r="W365" s="187">
        <v>0</v>
      </c>
      <c r="X365" s="186" t="s">
        <v>26</v>
      </c>
      <c r="Y365" s="56"/>
      <c r="Z365" s="56"/>
      <c r="AA365" s="131"/>
      <c r="AB365" s="183">
        <f t="shared" ref="AB365:AB368" si="123">J365+M365+P365</f>
        <v>0</v>
      </c>
      <c r="AC365" s="183">
        <f t="shared" ref="AC365:AC368" si="124">K365+N365+Q365</f>
        <v>0</v>
      </c>
      <c r="AD365" s="190" t="e">
        <f t="shared" ref="AD365:AD368" si="125">+AB365/AC365</f>
        <v>#DIV/0!</v>
      </c>
      <c r="AE365" s="190" t="e">
        <f t="shared" ref="AE365:AE368" si="126">+AD365/H365</f>
        <v>#DIV/0!</v>
      </c>
      <c r="AF365" s="203"/>
    </row>
    <row r="366" spans="1:32" s="200" customFormat="1" ht="15.75" hidden="1" customHeight="1" x14ac:dyDescent="0.25">
      <c r="A366" s="198">
        <v>363</v>
      </c>
      <c r="B366" s="207" t="s">
        <v>783</v>
      </c>
      <c r="C366" s="321" t="s">
        <v>1968</v>
      </c>
      <c r="D366" s="207" t="s">
        <v>8</v>
      </c>
      <c r="E366" s="321" t="s">
        <v>1975</v>
      </c>
      <c r="F366" s="321" t="s">
        <v>1976</v>
      </c>
      <c r="G366" s="207" t="s">
        <v>1314</v>
      </c>
      <c r="H366" s="233">
        <v>0.7</v>
      </c>
      <c r="I366" s="233" t="s">
        <v>18</v>
      </c>
      <c r="J366" s="185">
        <v>0</v>
      </c>
      <c r="K366" s="187">
        <v>0</v>
      </c>
      <c r="L366" s="209" t="s">
        <v>26</v>
      </c>
      <c r="M366" s="187">
        <v>0</v>
      </c>
      <c r="N366" s="187">
        <v>0</v>
      </c>
      <c r="O366" s="186" t="s">
        <v>26</v>
      </c>
      <c r="P366" s="187">
        <v>0</v>
      </c>
      <c r="Q366" s="187">
        <v>0</v>
      </c>
      <c r="R366" s="186" t="s">
        <v>26</v>
      </c>
      <c r="S366" s="187">
        <v>0</v>
      </c>
      <c r="T366" s="187">
        <v>0</v>
      </c>
      <c r="U366" s="186" t="s">
        <v>26</v>
      </c>
      <c r="V366" s="187">
        <v>0</v>
      </c>
      <c r="W366" s="187">
        <v>0</v>
      </c>
      <c r="X366" s="186" t="s">
        <v>26</v>
      </c>
      <c r="Y366" s="56"/>
      <c r="Z366" s="56"/>
      <c r="AA366" s="131"/>
      <c r="AB366" s="183">
        <f t="shared" si="123"/>
        <v>0</v>
      </c>
      <c r="AC366" s="183">
        <f t="shared" si="124"/>
        <v>0</v>
      </c>
      <c r="AD366" s="190" t="e">
        <f t="shared" si="125"/>
        <v>#DIV/0!</v>
      </c>
      <c r="AE366" s="190" t="e">
        <f t="shared" si="126"/>
        <v>#DIV/0!</v>
      </c>
      <c r="AF366" s="203"/>
    </row>
    <row r="367" spans="1:32" s="200" customFormat="1" ht="15.75" hidden="1" customHeight="1" x14ac:dyDescent="0.25">
      <c r="A367" s="198">
        <v>364</v>
      </c>
      <c r="B367" s="207" t="s">
        <v>783</v>
      </c>
      <c r="C367" s="321" t="s">
        <v>1968</v>
      </c>
      <c r="D367" s="207" t="s">
        <v>8</v>
      </c>
      <c r="E367" s="321" t="s">
        <v>1977</v>
      </c>
      <c r="F367" s="321" t="s">
        <v>1978</v>
      </c>
      <c r="G367" s="207" t="s">
        <v>1314</v>
      </c>
      <c r="H367" s="233">
        <v>0.7</v>
      </c>
      <c r="I367" s="183" t="s">
        <v>18</v>
      </c>
      <c r="J367" s="185">
        <v>0</v>
      </c>
      <c r="K367" s="187">
        <v>0</v>
      </c>
      <c r="L367" s="209" t="s">
        <v>26</v>
      </c>
      <c r="M367" s="187">
        <v>0</v>
      </c>
      <c r="N367" s="187">
        <v>0</v>
      </c>
      <c r="O367" s="186" t="s">
        <v>26</v>
      </c>
      <c r="P367" s="187">
        <v>0</v>
      </c>
      <c r="Q367" s="187">
        <v>0</v>
      </c>
      <c r="R367" s="186" t="s">
        <v>26</v>
      </c>
      <c r="S367" s="187">
        <v>0</v>
      </c>
      <c r="T367" s="187">
        <v>0</v>
      </c>
      <c r="U367" s="186" t="s">
        <v>26</v>
      </c>
      <c r="V367" s="187">
        <v>0</v>
      </c>
      <c r="W367" s="187">
        <v>0</v>
      </c>
      <c r="X367" s="186" t="s">
        <v>26</v>
      </c>
      <c r="Y367" s="56"/>
      <c r="Z367" s="56"/>
      <c r="AA367" s="131"/>
      <c r="AB367" s="183">
        <f t="shared" si="123"/>
        <v>0</v>
      </c>
      <c r="AC367" s="183">
        <f t="shared" si="124"/>
        <v>0</v>
      </c>
      <c r="AD367" s="190" t="e">
        <f t="shared" si="125"/>
        <v>#DIV/0!</v>
      </c>
      <c r="AE367" s="190" t="e">
        <f t="shared" si="126"/>
        <v>#DIV/0!</v>
      </c>
      <c r="AF367" s="203"/>
    </row>
    <row r="368" spans="1:32" s="200" customFormat="1" ht="15.75" hidden="1" customHeight="1" x14ac:dyDescent="0.25">
      <c r="A368" s="198">
        <v>365</v>
      </c>
      <c r="B368" s="207" t="s">
        <v>783</v>
      </c>
      <c r="C368" s="321" t="s">
        <v>1968</v>
      </c>
      <c r="D368" s="207" t="s">
        <v>1287</v>
      </c>
      <c r="E368" s="321" t="s">
        <v>1979</v>
      </c>
      <c r="F368" s="321" t="s">
        <v>1980</v>
      </c>
      <c r="G368" s="207" t="s">
        <v>1314</v>
      </c>
      <c r="H368" s="233">
        <v>0.8</v>
      </c>
      <c r="I368" s="183" t="s">
        <v>18</v>
      </c>
      <c r="J368" s="185">
        <v>0</v>
      </c>
      <c r="K368" s="187">
        <v>0</v>
      </c>
      <c r="L368" s="209" t="s">
        <v>26</v>
      </c>
      <c r="M368" s="187">
        <v>0</v>
      </c>
      <c r="N368" s="187">
        <v>0</v>
      </c>
      <c r="O368" s="186" t="s">
        <v>26</v>
      </c>
      <c r="P368" s="187">
        <v>0</v>
      </c>
      <c r="Q368" s="187">
        <v>0</v>
      </c>
      <c r="R368" s="186" t="s">
        <v>26</v>
      </c>
      <c r="S368" s="187">
        <v>0</v>
      </c>
      <c r="T368" s="187">
        <v>0</v>
      </c>
      <c r="U368" s="186" t="s">
        <v>26</v>
      </c>
      <c r="V368" s="187">
        <v>0</v>
      </c>
      <c r="W368" s="187">
        <v>0</v>
      </c>
      <c r="X368" s="186" t="s">
        <v>26</v>
      </c>
      <c r="Y368" s="56"/>
      <c r="Z368" s="56"/>
      <c r="AA368" s="131"/>
      <c r="AB368" s="183">
        <f t="shared" si="123"/>
        <v>0</v>
      </c>
      <c r="AC368" s="183">
        <f t="shared" si="124"/>
        <v>0</v>
      </c>
      <c r="AD368" s="190" t="e">
        <f t="shared" si="125"/>
        <v>#DIV/0!</v>
      </c>
      <c r="AE368" s="190" t="e">
        <f t="shared" si="126"/>
        <v>#DIV/0!</v>
      </c>
      <c r="AF368" s="203"/>
    </row>
    <row r="369" spans="1:32" s="200" customFormat="1" ht="15.75" hidden="1" customHeight="1" x14ac:dyDescent="0.25">
      <c r="A369" s="198">
        <v>366</v>
      </c>
      <c r="B369" s="207" t="s">
        <v>783</v>
      </c>
      <c r="C369" s="321" t="s">
        <v>1968</v>
      </c>
      <c r="D369" s="207" t="s">
        <v>8</v>
      </c>
      <c r="E369" s="321" t="s">
        <v>1981</v>
      </c>
      <c r="F369" s="321" t="s">
        <v>1982</v>
      </c>
      <c r="G369" s="207" t="s">
        <v>1295</v>
      </c>
      <c r="H369" s="286">
        <v>0.5</v>
      </c>
      <c r="I369" s="183" t="s">
        <v>831</v>
      </c>
      <c r="J369" s="185">
        <v>0</v>
      </c>
      <c r="K369" s="187">
        <v>0</v>
      </c>
      <c r="L369" s="209" t="s">
        <v>26</v>
      </c>
      <c r="M369" s="187">
        <v>0</v>
      </c>
      <c r="N369" s="187">
        <v>0</v>
      </c>
      <c r="O369" s="186" t="s">
        <v>26</v>
      </c>
      <c r="P369" s="266">
        <v>0</v>
      </c>
      <c r="Q369" s="266">
        <v>0</v>
      </c>
      <c r="R369" s="230"/>
      <c r="S369" s="187">
        <v>0</v>
      </c>
      <c r="T369" s="187">
        <v>0</v>
      </c>
      <c r="U369" s="186" t="s">
        <v>26</v>
      </c>
      <c r="V369" s="187">
        <v>0</v>
      </c>
      <c r="W369" s="187">
        <v>0</v>
      </c>
      <c r="X369" s="186" t="s">
        <v>26</v>
      </c>
      <c r="Y369" s="56"/>
      <c r="Z369" s="56"/>
      <c r="AA369" s="131"/>
      <c r="AB369" s="211"/>
      <c r="AC369" s="211"/>
      <c r="AD369" s="211"/>
      <c r="AE369" s="211"/>
      <c r="AF369" s="211"/>
    </row>
    <row r="370" spans="1:32" s="200" customFormat="1" ht="15.75" hidden="1" customHeight="1" x14ac:dyDescent="0.25">
      <c r="A370" s="198">
        <v>367</v>
      </c>
      <c r="B370" s="207" t="s">
        <v>783</v>
      </c>
      <c r="C370" s="321" t="s">
        <v>1968</v>
      </c>
      <c r="D370" s="207" t="s">
        <v>8</v>
      </c>
      <c r="E370" s="321" t="s">
        <v>1983</v>
      </c>
      <c r="F370" s="321" t="s">
        <v>1984</v>
      </c>
      <c r="G370" s="207" t="s">
        <v>1295</v>
      </c>
      <c r="H370" s="286">
        <v>1</v>
      </c>
      <c r="I370" s="183" t="s">
        <v>18</v>
      </c>
      <c r="J370" s="185">
        <v>0</v>
      </c>
      <c r="K370" s="187">
        <v>0</v>
      </c>
      <c r="L370" s="209" t="s">
        <v>26</v>
      </c>
      <c r="M370" s="187">
        <v>0</v>
      </c>
      <c r="N370" s="187">
        <v>0</v>
      </c>
      <c r="O370" s="186" t="s">
        <v>26</v>
      </c>
      <c r="P370" s="183">
        <v>0</v>
      </c>
      <c r="Q370" s="183">
        <v>0</v>
      </c>
      <c r="R370" s="230"/>
      <c r="S370" s="187">
        <v>0</v>
      </c>
      <c r="T370" s="187">
        <v>0</v>
      </c>
      <c r="U370" s="186" t="s">
        <v>26</v>
      </c>
      <c r="V370" s="187">
        <v>0</v>
      </c>
      <c r="W370" s="187">
        <v>0</v>
      </c>
      <c r="X370" s="186" t="s">
        <v>26</v>
      </c>
      <c r="Y370" s="56"/>
      <c r="Z370" s="56"/>
      <c r="AA370" s="131"/>
      <c r="AB370" s="183">
        <f>J370+M370+P370</f>
        <v>0</v>
      </c>
      <c r="AC370" s="183">
        <f t="shared" ref="AC370:AC388" si="127">K370+N370+Q370+T370</f>
        <v>0</v>
      </c>
      <c r="AD370" s="190" t="e">
        <f t="shared" ref="AD370:AD394" si="128">+AB370/AC370</f>
        <v>#DIV/0!</v>
      </c>
      <c r="AE370" s="190" t="e">
        <f t="shared" ref="AE370:AE394" si="129">+AD370/H370</f>
        <v>#DIV/0!</v>
      </c>
      <c r="AF370" s="203"/>
    </row>
    <row r="371" spans="1:32" s="200" customFormat="1" ht="15.75" hidden="1" customHeight="1" x14ac:dyDescent="0.25">
      <c r="A371" s="198">
        <v>368</v>
      </c>
      <c r="B371" s="207" t="s">
        <v>875</v>
      </c>
      <c r="C371" s="321" t="s">
        <v>1985</v>
      </c>
      <c r="D371" s="207" t="s">
        <v>1311</v>
      </c>
      <c r="E371" s="321" t="s">
        <v>1986</v>
      </c>
      <c r="F371" s="321" t="s">
        <v>1987</v>
      </c>
      <c r="G371" s="214" t="s">
        <v>1281</v>
      </c>
      <c r="H371" s="233">
        <v>1</v>
      </c>
      <c r="I371" s="233" t="s">
        <v>18</v>
      </c>
      <c r="J371" s="414"/>
      <c r="K371" s="414"/>
      <c r="L371" s="415"/>
      <c r="M371" s="416"/>
      <c r="N371" s="416"/>
      <c r="O371" s="417"/>
      <c r="P371" s="418"/>
      <c r="Q371" s="418"/>
      <c r="R371" s="415"/>
      <c r="S371" s="419"/>
      <c r="T371" s="419"/>
      <c r="U371" s="420"/>
      <c r="V371" s="419"/>
      <c r="W371" s="419"/>
      <c r="X371" s="421"/>
      <c r="Y371" s="421"/>
      <c r="Z371" s="421"/>
      <c r="AA371" s="421"/>
      <c r="AB371" s="183">
        <f t="shared" ref="AB371:AB388" si="130">J371+M371+P371+S371</f>
        <v>0</v>
      </c>
      <c r="AC371" s="183">
        <f t="shared" si="127"/>
        <v>0</v>
      </c>
      <c r="AD371" s="190" t="e">
        <f t="shared" si="128"/>
        <v>#DIV/0!</v>
      </c>
      <c r="AE371" s="190" t="e">
        <f t="shared" si="129"/>
        <v>#DIV/0!</v>
      </c>
      <c r="AF371" s="203"/>
    </row>
    <row r="372" spans="1:32" s="200" customFormat="1" ht="15.75" hidden="1" customHeight="1" x14ac:dyDescent="0.25">
      <c r="A372" s="198">
        <v>369</v>
      </c>
      <c r="B372" s="207" t="s">
        <v>875</v>
      </c>
      <c r="C372" s="321" t="s">
        <v>1985</v>
      </c>
      <c r="D372" s="207" t="s">
        <v>1282</v>
      </c>
      <c r="E372" s="321" t="s">
        <v>1988</v>
      </c>
      <c r="F372" s="321" t="s">
        <v>1989</v>
      </c>
      <c r="G372" s="214" t="s">
        <v>1281</v>
      </c>
      <c r="H372" s="233">
        <v>0.9</v>
      </c>
      <c r="I372" s="233" t="s">
        <v>18</v>
      </c>
      <c r="J372" s="414"/>
      <c r="K372" s="414"/>
      <c r="L372" s="415"/>
      <c r="M372" s="416"/>
      <c r="N372" s="416"/>
      <c r="O372" s="417"/>
      <c r="P372" s="418"/>
      <c r="Q372" s="418"/>
      <c r="R372" s="415"/>
      <c r="S372" s="419"/>
      <c r="T372" s="419"/>
      <c r="U372" s="420"/>
      <c r="V372" s="419"/>
      <c r="W372" s="419"/>
      <c r="X372" s="421"/>
      <c r="Y372" s="421"/>
      <c r="Z372" s="421"/>
      <c r="AA372" s="421"/>
      <c r="AB372" s="183">
        <f t="shared" si="130"/>
        <v>0</v>
      </c>
      <c r="AC372" s="183">
        <f t="shared" si="127"/>
        <v>0</v>
      </c>
      <c r="AD372" s="190" t="e">
        <f t="shared" si="128"/>
        <v>#DIV/0!</v>
      </c>
      <c r="AE372" s="190" t="e">
        <f t="shared" si="129"/>
        <v>#DIV/0!</v>
      </c>
      <c r="AF372" s="203"/>
    </row>
    <row r="373" spans="1:32" s="200" customFormat="1" ht="15.75" hidden="1" customHeight="1" x14ac:dyDescent="0.25">
      <c r="A373" s="198">
        <v>370</v>
      </c>
      <c r="B373" s="207" t="s">
        <v>875</v>
      </c>
      <c r="C373" s="321" t="s">
        <v>1985</v>
      </c>
      <c r="D373" s="207" t="s">
        <v>1287</v>
      </c>
      <c r="E373" s="180" t="s">
        <v>1990</v>
      </c>
      <c r="F373" s="321" t="s">
        <v>1991</v>
      </c>
      <c r="G373" s="214" t="s">
        <v>1295</v>
      </c>
      <c r="H373" s="233">
        <v>0.9</v>
      </c>
      <c r="I373" s="233" t="s">
        <v>18</v>
      </c>
      <c r="J373" s="416"/>
      <c r="K373" s="416"/>
      <c r="L373" s="415"/>
      <c r="M373" s="416"/>
      <c r="N373" s="416"/>
      <c r="O373" s="415"/>
      <c r="P373" s="422">
        <v>276</v>
      </c>
      <c r="Q373" s="422">
        <v>276</v>
      </c>
      <c r="R373" s="423"/>
      <c r="S373" s="419"/>
      <c r="T373" s="419"/>
      <c r="U373" s="420"/>
      <c r="V373" s="419"/>
      <c r="W373" s="419"/>
      <c r="X373" s="424"/>
      <c r="Y373" s="424"/>
      <c r="Z373" s="424"/>
      <c r="AA373" s="424"/>
      <c r="AB373" s="183">
        <f t="shared" ref="AB373:AB381" si="131">J373+M373+P373+S373+V373</f>
        <v>276</v>
      </c>
      <c r="AC373" s="183">
        <f t="shared" ref="AC373:AC381" si="132">K373+N373+Q373+T373+W373</f>
        <v>276</v>
      </c>
      <c r="AD373" s="190">
        <f t="shared" si="128"/>
        <v>1</v>
      </c>
      <c r="AE373" s="190">
        <f t="shared" si="129"/>
        <v>1.1111111111111112</v>
      </c>
      <c r="AF373" s="203"/>
    </row>
    <row r="374" spans="1:32" s="200" customFormat="1" ht="15.75" hidden="1" customHeight="1" x14ac:dyDescent="0.25">
      <c r="A374" s="198">
        <v>371</v>
      </c>
      <c r="B374" s="207" t="s">
        <v>875</v>
      </c>
      <c r="C374" s="321" t="s">
        <v>1985</v>
      </c>
      <c r="D374" s="207" t="s">
        <v>8</v>
      </c>
      <c r="E374" s="180" t="s">
        <v>1992</v>
      </c>
      <c r="F374" s="321" t="s">
        <v>1993</v>
      </c>
      <c r="G374" s="207" t="s">
        <v>1285</v>
      </c>
      <c r="H374" s="233">
        <v>1</v>
      </c>
      <c r="I374" s="233" t="s">
        <v>18</v>
      </c>
      <c r="J374" s="183">
        <v>276</v>
      </c>
      <c r="K374" s="183">
        <v>276</v>
      </c>
      <c r="L374" s="206" t="s">
        <v>1994</v>
      </c>
      <c r="M374" s="183">
        <v>404</v>
      </c>
      <c r="N374" s="183">
        <v>404</v>
      </c>
      <c r="O374" s="206" t="s">
        <v>1994</v>
      </c>
      <c r="P374" s="47">
        <v>1685</v>
      </c>
      <c r="Q374" s="47">
        <v>1685</v>
      </c>
      <c r="R374" s="206"/>
      <c r="S374" s="183">
        <v>1106</v>
      </c>
      <c r="T374" s="183">
        <v>1106</v>
      </c>
      <c r="U374" s="351" t="s">
        <v>3262</v>
      </c>
      <c r="V374" s="56">
        <v>1551</v>
      </c>
      <c r="W374" s="56">
        <v>1551</v>
      </c>
      <c r="X374" s="272" t="s">
        <v>3405</v>
      </c>
      <c r="Y374" s="56"/>
      <c r="Z374" s="56"/>
      <c r="AA374" s="131"/>
      <c r="AB374" s="183">
        <f t="shared" si="131"/>
        <v>5022</v>
      </c>
      <c r="AC374" s="183">
        <f t="shared" si="132"/>
        <v>5022</v>
      </c>
      <c r="AD374" s="190">
        <f t="shared" si="128"/>
        <v>1</v>
      </c>
      <c r="AE374" s="190">
        <f t="shared" si="129"/>
        <v>1</v>
      </c>
      <c r="AF374" s="203"/>
    </row>
    <row r="375" spans="1:32" s="200" customFormat="1" ht="15.75" hidden="1" customHeight="1" x14ac:dyDescent="0.25">
      <c r="A375" s="198">
        <v>372</v>
      </c>
      <c r="B375" s="207" t="s">
        <v>875</v>
      </c>
      <c r="C375" s="321" t="s">
        <v>1985</v>
      </c>
      <c r="D375" s="207" t="s">
        <v>8</v>
      </c>
      <c r="E375" s="180" t="s">
        <v>1995</v>
      </c>
      <c r="F375" s="321" t="s">
        <v>1987</v>
      </c>
      <c r="G375" s="207" t="s">
        <v>1285</v>
      </c>
      <c r="H375" s="233">
        <v>1</v>
      </c>
      <c r="I375" s="233" t="s">
        <v>18</v>
      </c>
      <c r="J375" s="183">
        <v>552</v>
      </c>
      <c r="K375" s="183">
        <v>552</v>
      </c>
      <c r="L375" s="206" t="s">
        <v>1996</v>
      </c>
      <c r="M375" s="183">
        <v>610</v>
      </c>
      <c r="N375" s="183">
        <v>610</v>
      </c>
      <c r="O375" s="206" t="s">
        <v>1996</v>
      </c>
      <c r="P375" s="47">
        <v>599</v>
      </c>
      <c r="Q375" s="47">
        <v>599</v>
      </c>
      <c r="R375" s="206"/>
      <c r="S375" s="183">
        <v>583</v>
      </c>
      <c r="T375" s="183">
        <v>583</v>
      </c>
      <c r="U375" s="350" t="s">
        <v>3263</v>
      </c>
      <c r="V375" s="56">
        <v>659</v>
      </c>
      <c r="W375" s="56">
        <v>659</v>
      </c>
      <c r="X375" s="354" t="s">
        <v>3406</v>
      </c>
      <c r="Y375" s="56"/>
      <c r="Z375" s="56"/>
      <c r="AA375" s="131"/>
      <c r="AB375" s="183">
        <f t="shared" si="131"/>
        <v>3003</v>
      </c>
      <c r="AC375" s="183">
        <f t="shared" si="132"/>
        <v>3003</v>
      </c>
      <c r="AD375" s="190">
        <f t="shared" si="128"/>
        <v>1</v>
      </c>
      <c r="AE375" s="190">
        <f t="shared" si="129"/>
        <v>1</v>
      </c>
      <c r="AF375" s="203"/>
    </row>
    <row r="376" spans="1:32" s="200" customFormat="1" ht="15.75" hidden="1" customHeight="1" x14ac:dyDescent="0.25">
      <c r="A376" s="198">
        <v>373</v>
      </c>
      <c r="B376" s="207" t="s">
        <v>875</v>
      </c>
      <c r="C376" s="321" t="s">
        <v>1985</v>
      </c>
      <c r="D376" s="207" t="s">
        <v>8</v>
      </c>
      <c r="E376" s="180" t="s">
        <v>1997</v>
      </c>
      <c r="F376" s="321" t="s">
        <v>1998</v>
      </c>
      <c r="G376" s="207" t="s">
        <v>1285</v>
      </c>
      <c r="H376" s="233">
        <v>1</v>
      </c>
      <c r="I376" s="233" t="s">
        <v>18</v>
      </c>
      <c r="J376" s="429">
        <v>14242</v>
      </c>
      <c r="K376" s="429">
        <v>14242</v>
      </c>
      <c r="L376" s="206" t="s">
        <v>1999</v>
      </c>
      <c r="M376" s="427">
        <v>26435</v>
      </c>
      <c r="N376" s="428">
        <v>26435</v>
      </c>
      <c r="O376" s="206" t="s">
        <v>1999</v>
      </c>
      <c r="P376" s="426">
        <v>30380</v>
      </c>
      <c r="Q376" s="426">
        <v>30380</v>
      </c>
      <c r="R376" s="206"/>
      <c r="S376" s="425">
        <v>13932</v>
      </c>
      <c r="T376" s="425">
        <v>13932</v>
      </c>
      <c r="U376" s="352" t="s">
        <v>3264</v>
      </c>
      <c r="V376" s="291">
        <v>27139</v>
      </c>
      <c r="W376" s="291">
        <v>27139</v>
      </c>
      <c r="X376" s="262" t="s">
        <v>3407</v>
      </c>
      <c r="Y376" s="56"/>
      <c r="Z376" s="56"/>
      <c r="AA376" s="131"/>
      <c r="AB376" s="183">
        <f t="shared" si="131"/>
        <v>112128</v>
      </c>
      <c r="AC376" s="183">
        <f t="shared" si="132"/>
        <v>112128</v>
      </c>
      <c r="AD376" s="190">
        <f t="shared" si="128"/>
        <v>1</v>
      </c>
      <c r="AE376" s="190">
        <f t="shared" si="129"/>
        <v>1</v>
      </c>
      <c r="AF376" s="203"/>
    </row>
    <row r="377" spans="1:32" s="200" customFormat="1" ht="15.75" hidden="1" customHeight="1" x14ac:dyDescent="0.25">
      <c r="A377" s="198">
        <v>374</v>
      </c>
      <c r="B377" s="207" t="s">
        <v>875</v>
      </c>
      <c r="C377" s="321" t="s">
        <v>1985</v>
      </c>
      <c r="D377" s="207" t="s">
        <v>1287</v>
      </c>
      <c r="E377" s="180" t="s">
        <v>2000</v>
      </c>
      <c r="F377" s="321" t="s">
        <v>2001</v>
      </c>
      <c r="G377" s="214" t="s">
        <v>1295</v>
      </c>
      <c r="H377" s="233">
        <v>1</v>
      </c>
      <c r="I377" s="233" t="s">
        <v>18</v>
      </c>
      <c r="J377" s="416"/>
      <c r="K377" s="416"/>
      <c r="L377" s="415"/>
      <c r="M377" s="416"/>
      <c r="N377" s="416"/>
      <c r="O377" s="415"/>
      <c r="P377" s="430">
        <v>76</v>
      </c>
      <c r="Q377" s="430">
        <v>76</v>
      </c>
      <c r="R377" s="206"/>
      <c r="S377" s="419"/>
      <c r="T377" s="419"/>
      <c r="U377" s="420"/>
      <c r="V377" s="419"/>
      <c r="W377" s="419"/>
      <c r="X377" s="262" t="s">
        <v>3408</v>
      </c>
      <c r="Y377" s="56"/>
      <c r="Z377" s="56"/>
      <c r="AA377" s="131"/>
      <c r="AB377" s="183">
        <f t="shared" si="131"/>
        <v>76</v>
      </c>
      <c r="AC377" s="183">
        <f t="shared" si="132"/>
        <v>76</v>
      </c>
      <c r="AD377" s="190">
        <f t="shared" si="128"/>
        <v>1</v>
      </c>
      <c r="AE377" s="190">
        <f t="shared" si="129"/>
        <v>1</v>
      </c>
      <c r="AF377" s="203"/>
    </row>
    <row r="378" spans="1:32" s="200" customFormat="1" ht="15.75" hidden="1" customHeight="1" x14ac:dyDescent="0.25">
      <c r="A378" s="198">
        <v>375</v>
      </c>
      <c r="B378" s="207" t="s">
        <v>875</v>
      </c>
      <c r="C378" s="321" t="s">
        <v>1985</v>
      </c>
      <c r="D378" s="207" t="s">
        <v>8</v>
      </c>
      <c r="E378" s="180" t="s">
        <v>2002</v>
      </c>
      <c r="F378" s="321" t="s">
        <v>2003</v>
      </c>
      <c r="G378" s="207" t="s">
        <v>1285</v>
      </c>
      <c r="H378" s="233">
        <v>1</v>
      </c>
      <c r="I378" s="183" t="s">
        <v>18</v>
      </c>
      <c r="J378" s="183">
        <v>32455</v>
      </c>
      <c r="K378" s="183">
        <v>32455</v>
      </c>
      <c r="L378" s="206" t="s">
        <v>2004</v>
      </c>
      <c r="M378" s="183">
        <v>32781</v>
      </c>
      <c r="N378" s="183">
        <v>32781</v>
      </c>
      <c r="O378" s="206" t="s">
        <v>2004</v>
      </c>
      <c r="P378" s="47">
        <v>25103</v>
      </c>
      <c r="Q378" s="47">
        <v>25103</v>
      </c>
      <c r="R378" s="206"/>
      <c r="S378" s="183">
        <v>26638</v>
      </c>
      <c r="T378" s="183">
        <v>26638</v>
      </c>
      <c r="U378" s="350" t="s">
        <v>3265</v>
      </c>
      <c r="V378" s="56">
        <v>28078</v>
      </c>
      <c r="W378" s="56">
        <v>28078</v>
      </c>
      <c r="X378" s="262" t="s">
        <v>3409</v>
      </c>
      <c r="Y378" s="56"/>
      <c r="Z378" s="56"/>
      <c r="AA378" s="131"/>
      <c r="AB378" s="183">
        <f t="shared" si="131"/>
        <v>145055</v>
      </c>
      <c r="AC378" s="183">
        <f t="shared" si="132"/>
        <v>145055</v>
      </c>
      <c r="AD378" s="190">
        <f t="shared" si="128"/>
        <v>1</v>
      </c>
      <c r="AE378" s="190">
        <f t="shared" si="129"/>
        <v>1</v>
      </c>
      <c r="AF378" s="203"/>
    </row>
    <row r="379" spans="1:32" s="200" customFormat="1" ht="15.75" hidden="1" customHeight="1" x14ac:dyDescent="0.25">
      <c r="A379" s="198">
        <v>376</v>
      </c>
      <c r="B379" s="207" t="s">
        <v>875</v>
      </c>
      <c r="C379" s="321" t="s">
        <v>1985</v>
      </c>
      <c r="D379" s="207" t="s">
        <v>8</v>
      </c>
      <c r="E379" s="180" t="s">
        <v>2005</v>
      </c>
      <c r="F379" s="322" t="s">
        <v>2006</v>
      </c>
      <c r="G379" s="207" t="s">
        <v>1285</v>
      </c>
      <c r="H379" s="233">
        <v>1</v>
      </c>
      <c r="I379" s="233" t="s">
        <v>18</v>
      </c>
      <c r="J379" s="183">
        <v>12</v>
      </c>
      <c r="K379" s="183">
        <v>12</v>
      </c>
      <c r="L379" s="206" t="s">
        <v>2007</v>
      </c>
      <c r="M379" s="183">
        <v>14</v>
      </c>
      <c r="N379" s="183">
        <v>14</v>
      </c>
      <c r="O379" s="206" t="s">
        <v>2007</v>
      </c>
      <c r="P379" s="47">
        <v>9</v>
      </c>
      <c r="Q379" s="47">
        <v>9</v>
      </c>
      <c r="R379" s="206"/>
      <c r="S379" s="183">
        <v>12</v>
      </c>
      <c r="T379" s="183">
        <v>12</v>
      </c>
      <c r="U379" s="350" t="s">
        <v>3266</v>
      </c>
      <c r="V379" s="56">
        <v>12</v>
      </c>
      <c r="W379" s="56">
        <v>12</v>
      </c>
      <c r="X379" s="262" t="s">
        <v>3410</v>
      </c>
      <c r="Y379" s="56"/>
      <c r="Z379" s="56"/>
      <c r="AA379" s="131"/>
      <c r="AB379" s="183">
        <f t="shared" si="131"/>
        <v>59</v>
      </c>
      <c r="AC379" s="183">
        <f t="shared" si="132"/>
        <v>59</v>
      </c>
      <c r="AD379" s="190">
        <f t="shared" si="128"/>
        <v>1</v>
      </c>
      <c r="AE379" s="190">
        <f t="shared" si="129"/>
        <v>1</v>
      </c>
      <c r="AF379" s="203"/>
    </row>
    <row r="380" spans="1:32" s="200" customFormat="1" ht="15.75" hidden="1" customHeight="1" x14ac:dyDescent="0.25">
      <c r="A380" s="198">
        <v>377</v>
      </c>
      <c r="B380" s="207" t="s">
        <v>875</v>
      </c>
      <c r="C380" s="321" t="s">
        <v>2008</v>
      </c>
      <c r="D380" s="207" t="s">
        <v>1311</v>
      </c>
      <c r="E380" s="355" t="s">
        <v>3760</v>
      </c>
      <c r="F380" s="355" t="s">
        <v>3761</v>
      </c>
      <c r="G380" s="214" t="s">
        <v>1281</v>
      </c>
      <c r="H380" s="232">
        <v>1</v>
      </c>
      <c r="I380" s="233" t="s">
        <v>18</v>
      </c>
      <c r="J380" s="416"/>
      <c r="K380" s="416"/>
      <c r="L380" s="415"/>
      <c r="M380" s="416"/>
      <c r="N380" s="416"/>
      <c r="O380" s="417"/>
      <c r="P380" s="416"/>
      <c r="Q380" s="416"/>
      <c r="R380" s="417"/>
      <c r="S380" s="431"/>
      <c r="T380" s="431"/>
      <c r="U380" s="420"/>
      <c r="V380" s="431"/>
      <c r="W380" s="431"/>
      <c r="X380" s="432"/>
      <c r="Y380" s="432"/>
      <c r="Z380" s="432"/>
      <c r="AA380" s="432"/>
      <c r="AB380" s="183">
        <f t="shared" si="131"/>
        <v>0</v>
      </c>
      <c r="AC380" s="183">
        <f t="shared" si="132"/>
        <v>0</v>
      </c>
      <c r="AD380" s="190" t="e">
        <f t="shared" si="128"/>
        <v>#DIV/0!</v>
      </c>
      <c r="AE380" s="190" t="e">
        <f t="shared" si="129"/>
        <v>#DIV/0!</v>
      </c>
      <c r="AF380" s="203"/>
    </row>
    <row r="381" spans="1:32" s="200" customFormat="1" ht="15.75" hidden="1" customHeight="1" x14ac:dyDescent="0.25">
      <c r="A381" s="198">
        <v>378</v>
      </c>
      <c r="B381" s="207" t="s">
        <v>875</v>
      </c>
      <c r="C381" s="321" t="s">
        <v>2008</v>
      </c>
      <c r="D381" s="207" t="s">
        <v>1282</v>
      </c>
      <c r="E381" s="322" t="s">
        <v>2009</v>
      </c>
      <c r="F381" s="322" t="s">
        <v>2010</v>
      </c>
      <c r="G381" s="207" t="s">
        <v>1314</v>
      </c>
      <c r="H381" s="233">
        <v>0.9</v>
      </c>
      <c r="I381" s="233" t="s">
        <v>18</v>
      </c>
      <c r="J381" s="416"/>
      <c r="K381" s="416"/>
      <c r="L381" s="415"/>
      <c r="M381" s="416"/>
      <c r="N381" s="416"/>
      <c r="O381" s="417"/>
      <c r="P381" s="416"/>
      <c r="Q381" s="416"/>
      <c r="R381" s="417"/>
      <c r="S381" s="431"/>
      <c r="T381" s="431"/>
      <c r="U381" s="420"/>
      <c r="V381" s="431"/>
      <c r="W381" s="431"/>
      <c r="X381" s="432"/>
      <c r="Y381" s="432"/>
      <c r="Z381" s="432"/>
      <c r="AA381" s="432"/>
      <c r="AB381" s="183">
        <f t="shared" si="131"/>
        <v>0</v>
      </c>
      <c r="AC381" s="183">
        <f t="shared" si="132"/>
        <v>0</v>
      </c>
      <c r="AD381" s="190" t="e">
        <f t="shared" si="128"/>
        <v>#DIV/0!</v>
      </c>
      <c r="AE381" s="190" t="e">
        <f t="shared" si="129"/>
        <v>#DIV/0!</v>
      </c>
      <c r="AF381" s="203"/>
    </row>
    <row r="382" spans="1:32" s="200" customFormat="1" ht="15.75" hidden="1" customHeight="1" x14ac:dyDescent="0.25">
      <c r="A382" s="198">
        <v>379</v>
      </c>
      <c r="B382" s="207" t="s">
        <v>875</v>
      </c>
      <c r="C382" s="321" t="s">
        <v>2008</v>
      </c>
      <c r="D382" s="207" t="s">
        <v>1287</v>
      </c>
      <c r="E382" s="346" t="s">
        <v>2011</v>
      </c>
      <c r="F382" s="322" t="s">
        <v>2012</v>
      </c>
      <c r="G382" s="214" t="s">
        <v>1295</v>
      </c>
      <c r="H382" s="232">
        <v>1</v>
      </c>
      <c r="I382" s="233" t="s">
        <v>18</v>
      </c>
      <c r="J382" s="416"/>
      <c r="K382" s="416"/>
      <c r="L382" s="415"/>
      <c r="M382" s="433"/>
      <c r="N382" s="416"/>
      <c r="O382" s="415"/>
      <c r="P382" s="422">
        <v>4513</v>
      </c>
      <c r="Q382" s="422">
        <v>4513</v>
      </c>
      <c r="R382" s="423"/>
      <c r="S382" s="419"/>
      <c r="T382" s="419"/>
      <c r="U382" s="420"/>
      <c r="V382" s="419"/>
      <c r="W382" s="419"/>
      <c r="X382" s="272" t="s">
        <v>3411</v>
      </c>
      <c r="Y382" s="56"/>
      <c r="Z382" s="56"/>
      <c r="AA382" s="131"/>
      <c r="AB382" s="183">
        <f t="shared" ref="AB382:AB387" si="133">J382+M382+P382+S382+V382</f>
        <v>4513</v>
      </c>
      <c r="AC382" s="183">
        <f t="shared" ref="AC382:AC387" si="134">K382+N382+Q382+T382+W382</f>
        <v>4513</v>
      </c>
      <c r="AD382" s="190">
        <f t="shared" si="128"/>
        <v>1</v>
      </c>
      <c r="AE382" s="190">
        <f t="shared" si="129"/>
        <v>1</v>
      </c>
      <c r="AF382" s="203"/>
    </row>
    <row r="383" spans="1:32" s="200" customFormat="1" ht="15.75" hidden="1" customHeight="1" x14ac:dyDescent="0.25">
      <c r="A383" s="198">
        <v>380</v>
      </c>
      <c r="B383" s="207" t="s">
        <v>875</v>
      </c>
      <c r="C383" s="321" t="s">
        <v>2008</v>
      </c>
      <c r="D383" s="207" t="s">
        <v>8</v>
      </c>
      <c r="E383" s="180" t="s">
        <v>2013</v>
      </c>
      <c r="F383" s="322" t="s">
        <v>2014</v>
      </c>
      <c r="G383" s="207" t="s">
        <v>1285</v>
      </c>
      <c r="H383" s="232">
        <v>1</v>
      </c>
      <c r="I383" s="233" t="s">
        <v>18</v>
      </c>
      <c r="J383" s="434">
        <v>2809</v>
      </c>
      <c r="K383" s="434">
        <v>2809</v>
      </c>
      <c r="L383" s="435" t="s">
        <v>2015</v>
      </c>
      <c r="M383" s="97">
        <v>2626</v>
      </c>
      <c r="N383" s="97">
        <v>2626</v>
      </c>
      <c r="O383" s="436" t="s">
        <v>2015</v>
      </c>
      <c r="P383" s="426">
        <v>3419</v>
      </c>
      <c r="Q383" s="426">
        <v>3419</v>
      </c>
      <c r="R383" s="206"/>
      <c r="S383" s="425">
        <v>2561</v>
      </c>
      <c r="T383" s="425">
        <v>2561</v>
      </c>
      <c r="U383" s="437" t="s">
        <v>3267</v>
      </c>
      <c r="V383" s="424">
        <v>4695</v>
      </c>
      <c r="W383" s="424">
        <v>4695</v>
      </c>
      <c r="X383" s="272" t="s">
        <v>3412</v>
      </c>
      <c r="Y383" s="56"/>
      <c r="Z383" s="56"/>
      <c r="AA383" s="131"/>
      <c r="AB383" s="183">
        <f t="shared" si="133"/>
        <v>16110</v>
      </c>
      <c r="AC383" s="183">
        <f t="shared" si="134"/>
        <v>16110</v>
      </c>
      <c r="AD383" s="190">
        <f t="shared" si="128"/>
        <v>1</v>
      </c>
      <c r="AE383" s="190">
        <f t="shared" si="129"/>
        <v>1</v>
      </c>
      <c r="AF383" s="203"/>
    </row>
    <row r="384" spans="1:32" s="200" customFormat="1" ht="15.75" hidden="1" customHeight="1" x14ac:dyDescent="0.25">
      <c r="A384" s="198">
        <v>381</v>
      </c>
      <c r="B384" s="207" t="s">
        <v>875</v>
      </c>
      <c r="C384" s="321" t="s">
        <v>2008</v>
      </c>
      <c r="D384" s="207" t="s">
        <v>8</v>
      </c>
      <c r="E384" s="180" t="s">
        <v>2016</v>
      </c>
      <c r="F384" s="322" t="s">
        <v>2017</v>
      </c>
      <c r="G384" s="207" t="s">
        <v>1285</v>
      </c>
      <c r="H384" s="232">
        <v>1</v>
      </c>
      <c r="I384" s="233" t="s">
        <v>18</v>
      </c>
      <c r="J384" s="97">
        <v>263</v>
      </c>
      <c r="K384" s="97">
        <v>263</v>
      </c>
      <c r="L384" s="435" t="s">
        <v>2018</v>
      </c>
      <c r="M384" s="97">
        <v>190</v>
      </c>
      <c r="N384" s="97">
        <v>190</v>
      </c>
      <c r="O384" s="436" t="s">
        <v>2018</v>
      </c>
      <c r="P384" s="438">
        <v>252</v>
      </c>
      <c r="Q384" s="438">
        <v>252</v>
      </c>
      <c r="R384" s="423"/>
      <c r="S384" s="424">
        <v>99</v>
      </c>
      <c r="T384" s="424">
        <v>99</v>
      </c>
      <c r="U384" s="437" t="s">
        <v>3268</v>
      </c>
      <c r="V384" s="424">
        <v>174</v>
      </c>
      <c r="W384" s="424">
        <v>174</v>
      </c>
      <c r="X384" s="262" t="s">
        <v>3413</v>
      </c>
      <c r="Y384" s="56"/>
      <c r="Z384" s="56"/>
      <c r="AA384" s="131"/>
      <c r="AB384" s="183">
        <f t="shared" si="133"/>
        <v>978</v>
      </c>
      <c r="AC384" s="183">
        <f t="shared" si="134"/>
        <v>978</v>
      </c>
      <c r="AD384" s="190">
        <f t="shared" si="128"/>
        <v>1</v>
      </c>
      <c r="AE384" s="190">
        <f t="shared" si="129"/>
        <v>1</v>
      </c>
      <c r="AF384" s="203"/>
    </row>
    <row r="385" spans="1:32" s="200" customFormat="1" ht="15.75" hidden="1" customHeight="1" x14ac:dyDescent="0.25">
      <c r="A385" s="198">
        <v>382</v>
      </c>
      <c r="B385" s="207" t="s">
        <v>875</v>
      </c>
      <c r="C385" s="321" t="s">
        <v>2008</v>
      </c>
      <c r="D385" s="207" t="s">
        <v>8</v>
      </c>
      <c r="E385" s="180" t="s">
        <v>2019</v>
      </c>
      <c r="F385" s="322" t="s">
        <v>2020</v>
      </c>
      <c r="G385" s="207" t="s">
        <v>1285</v>
      </c>
      <c r="H385" s="232">
        <v>1</v>
      </c>
      <c r="I385" s="233" t="s">
        <v>18</v>
      </c>
      <c r="J385" s="434">
        <v>100</v>
      </c>
      <c r="K385" s="434">
        <v>100</v>
      </c>
      <c r="L385" s="435" t="s">
        <v>2021</v>
      </c>
      <c r="M385" s="434">
        <v>489</v>
      </c>
      <c r="N385" s="434">
        <v>489</v>
      </c>
      <c r="O385" s="436" t="s">
        <v>2021</v>
      </c>
      <c r="P385" s="439">
        <v>3198</v>
      </c>
      <c r="Q385" s="439">
        <v>3198</v>
      </c>
      <c r="R385" s="423"/>
      <c r="S385" s="425">
        <v>2236</v>
      </c>
      <c r="T385" s="425">
        <v>2236</v>
      </c>
      <c r="U385" s="437" t="s">
        <v>3269</v>
      </c>
      <c r="V385" s="425">
        <v>3339</v>
      </c>
      <c r="W385" s="425">
        <v>3339</v>
      </c>
      <c r="X385" s="272" t="s">
        <v>3414</v>
      </c>
      <c r="Y385" s="56"/>
      <c r="Z385" s="56"/>
      <c r="AA385" s="131"/>
      <c r="AB385" s="183">
        <f t="shared" si="133"/>
        <v>9362</v>
      </c>
      <c r="AC385" s="183">
        <f t="shared" si="134"/>
        <v>9362</v>
      </c>
      <c r="AD385" s="190">
        <f t="shared" si="128"/>
        <v>1</v>
      </c>
      <c r="AE385" s="190">
        <f t="shared" si="129"/>
        <v>1</v>
      </c>
      <c r="AF385" s="203"/>
    </row>
    <row r="386" spans="1:32" s="200" customFormat="1" ht="15.75" hidden="1" customHeight="1" x14ac:dyDescent="0.25">
      <c r="A386" s="198">
        <v>383</v>
      </c>
      <c r="B386" s="207" t="s">
        <v>875</v>
      </c>
      <c r="C386" s="321" t="s">
        <v>2008</v>
      </c>
      <c r="D386" s="207" t="s">
        <v>8</v>
      </c>
      <c r="E386" s="180" t="s">
        <v>2022</v>
      </c>
      <c r="F386" s="322" t="s">
        <v>2023</v>
      </c>
      <c r="G386" s="207" t="s">
        <v>1285</v>
      </c>
      <c r="H386" s="233">
        <v>1</v>
      </c>
      <c r="I386" s="233" t="s">
        <v>18</v>
      </c>
      <c r="J386" s="97">
        <v>61</v>
      </c>
      <c r="K386" s="97">
        <v>61</v>
      </c>
      <c r="L386" s="435" t="s">
        <v>2024</v>
      </c>
      <c r="M386" s="97">
        <v>197</v>
      </c>
      <c r="N386" s="97">
        <v>197</v>
      </c>
      <c r="O386" s="436" t="s">
        <v>2024</v>
      </c>
      <c r="P386" s="438">
        <v>42</v>
      </c>
      <c r="Q386" s="438">
        <v>42</v>
      </c>
      <c r="R386" s="423"/>
      <c r="S386" s="424">
        <v>17</v>
      </c>
      <c r="T386" s="424">
        <v>17</v>
      </c>
      <c r="U386" s="437" t="s">
        <v>3270</v>
      </c>
      <c r="V386" s="424">
        <v>51</v>
      </c>
      <c r="W386" s="424">
        <v>51</v>
      </c>
      <c r="X386" s="262" t="s">
        <v>3415</v>
      </c>
      <c r="Y386" s="56"/>
      <c r="Z386" s="56"/>
      <c r="AA386" s="131"/>
      <c r="AB386" s="183">
        <f t="shared" si="133"/>
        <v>368</v>
      </c>
      <c r="AC386" s="183">
        <f t="shared" si="134"/>
        <v>368</v>
      </c>
      <c r="AD386" s="190">
        <f t="shared" si="128"/>
        <v>1</v>
      </c>
      <c r="AE386" s="190">
        <f t="shared" si="129"/>
        <v>1</v>
      </c>
      <c r="AF386" s="203"/>
    </row>
    <row r="387" spans="1:32" s="200" customFormat="1" ht="15.75" hidden="1" customHeight="1" x14ac:dyDescent="0.25">
      <c r="A387" s="198">
        <v>384</v>
      </c>
      <c r="B387" s="207" t="s">
        <v>875</v>
      </c>
      <c r="C387" s="321" t="s">
        <v>2008</v>
      </c>
      <c r="D387" s="207" t="s">
        <v>8</v>
      </c>
      <c r="E387" s="180" t="s">
        <v>2025</v>
      </c>
      <c r="F387" s="322" t="s">
        <v>2026</v>
      </c>
      <c r="G387" s="207" t="s">
        <v>1285</v>
      </c>
      <c r="H387" s="233">
        <v>1</v>
      </c>
      <c r="I387" s="233" t="s">
        <v>18</v>
      </c>
      <c r="J387" s="97">
        <v>33</v>
      </c>
      <c r="K387" s="97">
        <v>33</v>
      </c>
      <c r="L387" s="435" t="s">
        <v>2027</v>
      </c>
      <c r="M387" s="97">
        <v>52</v>
      </c>
      <c r="N387" s="97">
        <v>52</v>
      </c>
      <c r="O387" s="436" t="s">
        <v>2027</v>
      </c>
      <c r="P387" s="438">
        <v>34</v>
      </c>
      <c r="Q387" s="438">
        <v>34</v>
      </c>
      <c r="R387" s="423"/>
      <c r="S387" s="424">
        <v>10</v>
      </c>
      <c r="T387" s="424">
        <v>10</v>
      </c>
      <c r="U387" s="437" t="s">
        <v>3271</v>
      </c>
      <c r="V387" s="424">
        <v>15</v>
      </c>
      <c r="W387" s="424">
        <v>15</v>
      </c>
      <c r="X387" s="262" t="s">
        <v>3416</v>
      </c>
      <c r="Y387" s="56"/>
      <c r="Z387" s="56"/>
      <c r="AA387" s="131"/>
      <c r="AB387" s="183">
        <f t="shared" si="133"/>
        <v>144</v>
      </c>
      <c r="AC387" s="183">
        <f t="shared" si="134"/>
        <v>144</v>
      </c>
      <c r="AD387" s="190">
        <f t="shared" si="128"/>
        <v>1</v>
      </c>
      <c r="AE387" s="190">
        <f t="shared" si="129"/>
        <v>1</v>
      </c>
      <c r="AF387" s="203"/>
    </row>
    <row r="388" spans="1:32" s="200" customFormat="1" ht="15.75" hidden="1" customHeight="1" x14ac:dyDescent="0.25">
      <c r="A388" s="198">
        <v>385</v>
      </c>
      <c r="B388" s="207" t="s">
        <v>875</v>
      </c>
      <c r="C388" s="321" t="s">
        <v>2008</v>
      </c>
      <c r="D388" s="207" t="s">
        <v>8</v>
      </c>
      <c r="E388" s="322" t="s">
        <v>2028</v>
      </c>
      <c r="F388" s="322" t="s">
        <v>2029</v>
      </c>
      <c r="G388" s="207" t="s">
        <v>1285</v>
      </c>
      <c r="H388" s="233">
        <v>1</v>
      </c>
      <c r="I388" s="233" t="s">
        <v>18</v>
      </c>
      <c r="J388" s="97">
        <v>0</v>
      </c>
      <c r="K388" s="97">
        <v>0</v>
      </c>
      <c r="L388" s="440"/>
      <c r="M388" s="97">
        <v>0</v>
      </c>
      <c r="N388" s="97">
        <v>0</v>
      </c>
      <c r="O388" s="440"/>
      <c r="P388" s="438">
        <v>0</v>
      </c>
      <c r="Q388" s="438">
        <v>0</v>
      </c>
      <c r="R388" s="440"/>
      <c r="S388" s="424">
        <v>0</v>
      </c>
      <c r="T388" s="424">
        <v>0</v>
      </c>
      <c r="U388" s="441" t="s">
        <v>3851</v>
      </c>
      <c r="V388" s="424">
        <v>0</v>
      </c>
      <c r="W388" s="424">
        <v>0</v>
      </c>
      <c r="X388" s="293"/>
      <c r="Y388" s="56"/>
      <c r="Z388" s="56"/>
      <c r="AA388" s="131"/>
      <c r="AB388" s="183">
        <f t="shared" si="130"/>
        <v>0</v>
      </c>
      <c r="AC388" s="183">
        <f t="shared" si="127"/>
        <v>0</v>
      </c>
      <c r="AD388" s="190" t="e">
        <f t="shared" si="128"/>
        <v>#DIV/0!</v>
      </c>
      <c r="AE388" s="190" t="e">
        <f t="shared" si="129"/>
        <v>#DIV/0!</v>
      </c>
      <c r="AF388" s="203"/>
    </row>
    <row r="389" spans="1:32" s="200" customFormat="1" ht="15.75" hidden="1" customHeight="1" x14ac:dyDescent="0.25">
      <c r="A389" s="198">
        <v>386</v>
      </c>
      <c r="B389" s="207" t="s">
        <v>875</v>
      </c>
      <c r="C389" s="321" t="s">
        <v>2008</v>
      </c>
      <c r="D389" s="207" t="s">
        <v>1287</v>
      </c>
      <c r="E389" s="180" t="s">
        <v>2030</v>
      </c>
      <c r="F389" s="322" t="s">
        <v>2031</v>
      </c>
      <c r="G389" s="214" t="s">
        <v>1295</v>
      </c>
      <c r="H389" s="233">
        <v>1</v>
      </c>
      <c r="I389" s="233" t="s">
        <v>18</v>
      </c>
      <c r="J389" s="416"/>
      <c r="K389" s="416"/>
      <c r="L389" s="415"/>
      <c r="M389" s="416"/>
      <c r="N389" s="416"/>
      <c r="O389" s="436"/>
      <c r="P389" s="442">
        <v>15</v>
      </c>
      <c r="Q389" s="442">
        <v>15</v>
      </c>
      <c r="R389" s="440"/>
      <c r="S389" s="419"/>
      <c r="T389" s="419"/>
      <c r="U389" s="420"/>
      <c r="V389" s="419"/>
      <c r="W389" s="419"/>
      <c r="X389" s="262" t="s">
        <v>3417</v>
      </c>
      <c r="Y389" s="56"/>
      <c r="Z389" s="56"/>
      <c r="AA389" s="131"/>
      <c r="AB389" s="183">
        <f>J389+M389+P389+S389+V389</f>
        <v>15</v>
      </c>
      <c r="AC389" s="183">
        <f>K389+N389+Q389+T389+W389</f>
        <v>15</v>
      </c>
      <c r="AD389" s="190">
        <f t="shared" si="128"/>
        <v>1</v>
      </c>
      <c r="AE389" s="190">
        <f t="shared" si="129"/>
        <v>1</v>
      </c>
      <c r="AF389" s="203"/>
    </row>
    <row r="390" spans="1:32" s="200" customFormat="1" ht="15.75" hidden="1" customHeight="1" x14ac:dyDescent="0.25">
      <c r="A390" s="198">
        <v>387</v>
      </c>
      <c r="B390" s="207" t="s">
        <v>875</v>
      </c>
      <c r="C390" s="321" t="s">
        <v>2008</v>
      </c>
      <c r="D390" s="207" t="s">
        <v>8</v>
      </c>
      <c r="E390" s="180" t="s">
        <v>2032</v>
      </c>
      <c r="F390" s="322" t="s">
        <v>2033</v>
      </c>
      <c r="G390" s="207" t="s">
        <v>1285</v>
      </c>
      <c r="H390" s="233">
        <v>1</v>
      </c>
      <c r="I390" s="233" t="s">
        <v>18</v>
      </c>
      <c r="J390" s="97">
        <v>2</v>
      </c>
      <c r="K390" s="97">
        <v>2</v>
      </c>
      <c r="L390" s="435" t="s">
        <v>2034</v>
      </c>
      <c r="M390" s="97">
        <v>2</v>
      </c>
      <c r="N390" s="97">
        <v>2</v>
      </c>
      <c r="O390" s="436" t="s">
        <v>2034</v>
      </c>
      <c r="P390" s="438">
        <v>0</v>
      </c>
      <c r="Q390" s="438">
        <v>0</v>
      </c>
      <c r="R390" s="423"/>
      <c r="S390" s="424">
        <v>2</v>
      </c>
      <c r="T390" s="424">
        <v>2</v>
      </c>
      <c r="U390" s="437" t="s">
        <v>3272</v>
      </c>
      <c r="V390" s="424">
        <v>6</v>
      </c>
      <c r="W390" s="424">
        <v>6</v>
      </c>
      <c r="X390" s="262" t="s">
        <v>3418</v>
      </c>
      <c r="Y390" s="56"/>
      <c r="Z390" s="56"/>
      <c r="AA390" s="131"/>
      <c r="AB390" s="183">
        <f t="shared" ref="AB390:AB394" si="135">J390+M390+P390+S390+V390</f>
        <v>12</v>
      </c>
      <c r="AC390" s="183">
        <f t="shared" ref="AC390:AC394" si="136">K390+N390+Q390+T390+W390</f>
        <v>12</v>
      </c>
      <c r="AD390" s="190">
        <f t="shared" si="128"/>
        <v>1</v>
      </c>
      <c r="AE390" s="190">
        <f t="shared" si="129"/>
        <v>1</v>
      </c>
      <c r="AF390" s="203"/>
    </row>
    <row r="391" spans="1:32" s="200" customFormat="1" ht="15.75" hidden="1" customHeight="1" x14ac:dyDescent="0.25">
      <c r="A391" s="198">
        <v>388</v>
      </c>
      <c r="B391" s="207" t="s">
        <v>875</v>
      </c>
      <c r="C391" s="321" t="s">
        <v>2008</v>
      </c>
      <c r="D391" s="207" t="s">
        <v>8</v>
      </c>
      <c r="E391" s="180" t="s">
        <v>2035</v>
      </c>
      <c r="F391" s="322" t="s">
        <v>2036</v>
      </c>
      <c r="G391" s="207" t="s">
        <v>1285</v>
      </c>
      <c r="H391" s="233">
        <v>1</v>
      </c>
      <c r="I391" s="233" t="s">
        <v>18</v>
      </c>
      <c r="J391" s="97">
        <v>11</v>
      </c>
      <c r="K391" s="97">
        <v>11</v>
      </c>
      <c r="L391" s="435" t="s">
        <v>2037</v>
      </c>
      <c r="M391" s="97">
        <v>15</v>
      </c>
      <c r="N391" s="97">
        <v>15</v>
      </c>
      <c r="O391" s="436" t="s">
        <v>2037</v>
      </c>
      <c r="P391" s="438">
        <v>15</v>
      </c>
      <c r="Q391" s="438">
        <v>15</v>
      </c>
      <c r="R391" s="423"/>
      <c r="S391" s="424">
        <v>8</v>
      </c>
      <c r="T391" s="424">
        <v>8</v>
      </c>
      <c r="U391" s="437" t="s">
        <v>3273</v>
      </c>
      <c r="V391" s="424">
        <v>13</v>
      </c>
      <c r="W391" s="424">
        <v>13</v>
      </c>
      <c r="X391" s="262" t="s">
        <v>3419</v>
      </c>
      <c r="Y391" s="56"/>
      <c r="Z391" s="56"/>
      <c r="AA391" s="131"/>
      <c r="AB391" s="183">
        <f t="shared" si="135"/>
        <v>62</v>
      </c>
      <c r="AC391" s="183">
        <f t="shared" si="136"/>
        <v>62</v>
      </c>
      <c r="AD391" s="190">
        <f t="shared" si="128"/>
        <v>1</v>
      </c>
      <c r="AE391" s="190">
        <f t="shared" si="129"/>
        <v>1</v>
      </c>
      <c r="AF391" s="203"/>
    </row>
    <row r="392" spans="1:32" s="200" customFormat="1" ht="15.75" hidden="1" customHeight="1" x14ac:dyDescent="0.25">
      <c r="A392" s="198">
        <v>389</v>
      </c>
      <c r="B392" s="207" t="s">
        <v>875</v>
      </c>
      <c r="C392" s="321" t="s">
        <v>2008</v>
      </c>
      <c r="D392" s="207" t="s">
        <v>1287</v>
      </c>
      <c r="E392" s="180" t="s">
        <v>2038</v>
      </c>
      <c r="F392" s="322" t="s">
        <v>2039</v>
      </c>
      <c r="G392" s="207" t="s">
        <v>1285</v>
      </c>
      <c r="H392" s="233">
        <v>1</v>
      </c>
      <c r="I392" s="233" t="s">
        <v>18</v>
      </c>
      <c r="J392" s="416"/>
      <c r="K392" s="416"/>
      <c r="L392" s="415"/>
      <c r="M392" s="416"/>
      <c r="N392" s="416"/>
      <c r="O392" s="436"/>
      <c r="P392" s="422">
        <v>3414</v>
      </c>
      <c r="Q392" s="422">
        <v>3414</v>
      </c>
      <c r="R392" s="423"/>
      <c r="S392" s="419"/>
      <c r="T392" s="419"/>
      <c r="U392" s="420"/>
      <c r="V392" s="419"/>
      <c r="W392" s="419"/>
      <c r="X392" s="262" t="s">
        <v>3420</v>
      </c>
      <c r="Y392" s="56"/>
      <c r="Z392" s="56"/>
      <c r="AA392" s="131"/>
      <c r="AB392" s="183">
        <f t="shared" si="135"/>
        <v>3414</v>
      </c>
      <c r="AC392" s="183">
        <f t="shared" si="136"/>
        <v>3414</v>
      </c>
      <c r="AD392" s="190">
        <f t="shared" si="128"/>
        <v>1</v>
      </c>
      <c r="AE392" s="190">
        <f t="shared" si="129"/>
        <v>1</v>
      </c>
      <c r="AF392" s="203"/>
    </row>
    <row r="393" spans="1:32" s="200" customFormat="1" ht="15.75" hidden="1" customHeight="1" x14ac:dyDescent="0.25">
      <c r="A393" s="198">
        <v>390</v>
      </c>
      <c r="B393" s="207" t="s">
        <v>875</v>
      </c>
      <c r="C393" s="321" t="s">
        <v>2008</v>
      </c>
      <c r="D393" s="207" t="s">
        <v>8</v>
      </c>
      <c r="E393" s="180" t="s">
        <v>2040</v>
      </c>
      <c r="F393" s="322" t="s">
        <v>2041</v>
      </c>
      <c r="G393" s="207" t="s">
        <v>1285</v>
      </c>
      <c r="H393" s="233">
        <v>1</v>
      </c>
      <c r="I393" s="233" t="s">
        <v>18</v>
      </c>
      <c r="J393" s="97">
        <v>14295</v>
      </c>
      <c r="K393" s="97">
        <v>14295</v>
      </c>
      <c r="L393" s="435" t="s">
        <v>2042</v>
      </c>
      <c r="M393" s="97">
        <v>14737</v>
      </c>
      <c r="N393" s="97">
        <v>14737</v>
      </c>
      <c r="O393" s="436" t="s">
        <v>2042</v>
      </c>
      <c r="P393" s="438">
        <v>16931</v>
      </c>
      <c r="Q393" s="438">
        <v>16931</v>
      </c>
      <c r="R393" s="423"/>
      <c r="S393" s="424">
        <v>8607</v>
      </c>
      <c r="T393" s="424">
        <v>8607</v>
      </c>
      <c r="U393" s="437" t="s">
        <v>3274</v>
      </c>
      <c r="V393" s="424">
        <v>16487</v>
      </c>
      <c r="W393" s="424">
        <v>16487</v>
      </c>
      <c r="X393" s="262" t="s">
        <v>3421</v>
      </c>
      <c r="Y393" s="56"/>
      <c r="Z393" s="56"/>
      <c r="AA393" s="131"/>
      <c r="AB393" s="183">
        <f t="shared" si="135"/>
        <v>71057</v>
      </c>
      <c r="AC393" s="183">
        <f t="shared" si="136"/>
        <v>71057</v>
      </c>
      <c r="AD393" s="190">
        <f t="shared" si="128"/>
        <v>1</v>
      </c>
      <c r="AE393" s="190">
        <f t="shared" si="129"/>
        <v>1</v>
      </c>
      <c r="AF393" s="203"/>
    </row>
    <row r="394" spans="1:32" s="200" customFormat="1" ht="15.75" hidden="1" customHeight="1" x14ac:dyDescent="0.25">
      <c r="A394" s="198">
        <v>391</v>
      </c>
      <c r="B394" s="207" t="s">
        <v>875</v>
      </c>
      <c r="C394" s="321" t="s">
        <v>2008</v>
      </c>
      <c r="D394" s="207" t="s">
        <v>8</v>
      </c>
      <c r="E394" s="322" t="s">
        <v>2043</v>
      </c>
      <c r="F394" s="322" t="s">
        <v>2044</v>
      </c>
      <c r="G394" s="207" t="s">
        <v>1285</v>
      </c>
      <c r="H394" s="233">
        <v>1</v>
      </c>
      <c r="I394" s="233" t="s">
        <v>18</v>
      </c>
      <c r="J394" s="97">
        <v>0</v>
      </c>
      <c r="K394" s="97">
        <v>0</v>
      </c>
      <c r="L394" s="435"/>
      <c r="M394" s="97">
        <v>0</v>
      </c>
      <c r="N394" s="97">
        <v>0</v>
      </c>
      <c r="O394" s="436"/>
      <c r="P394" s="438">
        <v>2</v>
      </c>
      <c r="Q394" s="438">
        <v>2</v>
      </c>
      <c r="R394" s="423"/>
      <c r="S394" s="424">
        <v>1</v>
      </c>
      <c r="T394" s="424">
        <v>1</v>
      </c>
      <c r="U394" s="437" t="s">
        <v>3275</v>
      </c>
      <c r="V394" s="424">
        <v>3</v>
      </c>
      <c r="W394" s="424">
        <v>3</v>
      </c>
      <c r="X394" s="272" t="s">
        <v>3422</v>
      </c>
      <c r="Y394" s="56"/>
      <c r="Z394" s="56"/>
      <c r="AA394" s="131"/>
      <c r="AB394" s="183">
        <f t="shared" si="135"/>
        <v>6</v>
      </c>
      <c r="AC394" s="183">
        <f t="shared" si="136"/>
        <v>6</v>
      </c>
      <c r="AD394" s="190">
        <f t="shared" si="128"/>
        <v>1</v>
      </c>
      <c r="AE394" s="190">
        <f t="shared" si="129"/>
        <v>1</v>
      </c>
      <c r="AF394" s="203"/>
    </row>
    <row r="395" spans="1:32" s="200" customFormat="1" ht="15.75" hidden="1" customHeight="1" x14ac:dyDescent="0.25">
      <c r="A395" s="198">
        <v>392</v>
      </c>
      <c r="B395" s="207" t="s">
        <v>875</v>
      </c>
      <c r="C395" s="321" t="s">
        <v>2045</v>
      </c>
      <c r="D395" s="207" t="s">
        <v>1311</v>
      </c>
      <c r="E395" s="355" t="s">
        <v>3762</v>
      </c>
      <c r="F395" s="355" t="s">
        <v>3763</v>
      </c>
      <c r="G395" s="207" t="s">
        <v>1281</v>
      </c>
      <c r="H395" s="208">
        <v>0.1</v>
      </c>
      <c r="I395" s="342" t="s">
        <v>18</v>
      </c>
      <c r="J395" s="443"/>
      <c r="K395" s="443"/>
      <c r="L395" s="415"/>
      <c r="M395" s="443"/>
      <c r="N395" s="443"/>
      <c r="O395" s="417"/>
      <c r="P395" s="443"/>
      <c r="Q395" s="443"/>
      <c r="R395" s="417"/>
      <c r="S395" s="420"/>
      <c r="T395" s="420"/>
      <c r="U395" s="420"/>
      <c r="V395" s="444"/>
      <c r="W395" s="445"/>
      <c r="X395" s="446"/>
      <c r="Y395" s="446"/>
      <c r="Z395" s="446"/>
      <c r="AA395" s="131"/>
      <c r="AB395" s="216">
        <f>J395+M395+P395+S395</f>
        <v>0</v>
      </c>
      <c r="AC395" s="216">
        <f>K395+N395+Q395+T395</f>
        <v>0</v>
      </c>
      <c r="AD395" s="226" t="e">
        <f>((AB395/AC395)-1)*100</f>
        <v>#DIV/0!</v>
      </c>
      <c r="AE395" s="217" t="e">
        <f>+AD395/H395</f>
        <v>#DIV/0!</v>
      </c>
      <c r="AF395" s="216"/>
    </row>
    <row r="396" spans="1:32" s="200" customFormat="1" ht="15.75" hidden="1" customHeight="1" x14ac:dyDescent="0.25">
      <c r="A396" s="198">
        <v>393</v>
      </c>
      <c r="B396" s="207" t="s">
        <v>875</v>
      </c>
      <c r="C396" s="321" t="s">
        <v>2045</v>
      </c>
      <c r="D396" s="207" t="s">
        <v>1282</v>
      </c>
      <c r="E396" s="355" t="s">
        <v>3764</v>
      </c>
      <c r="F396" s="355" t="s">
        <v>3765</v>
      </c>
      <c r="G396" s="207" t="s">
        <v>1281</v>
      </c>
      <c r="H396" s="208">
        <v>1</v>
      </c>
      <c r="I396" s="208" t="s">
        <v>18</v>
      </c>
      <c r="J396" s="443"/>
      <c r="K396" s="443"/>
      <c r="L396" s="415"/>
      <c r="M396" s="443"/>
      <c r="N396" s="443"/>
      <c r="O396" s="417"/>
      <c r="P396" s="443"/>
      <c r="Q396" s="443"/>
      <c r="R396" s="417"/>
      <c r="S396" s="420"/>
      <c r="T396" s="420"/>
      <c r="U396" s="420"/>
      <c r="V396" s="447"/>
      <c r="W396" s="448"/>
      <c r="X396" s="446"/>
      <c r="Y396" s="446"/>
      <c r="Z396" s="446"/>
      <c r="AA396" s="131"/>
      <c r="AB396" s="183">
        <f t="shared" ref="AB396:AB430" si="137">J396+M396+P396+S396+V396</f>
        <v>0</v>
      </c>
      <c r="AC396" s="183">
        <f t="shared" ref="AC396:AC430" si="138">K396+N396+Q396+T396+W396</f>
        <v>0</v>
      </c>
      <c r="AD396" s="190" t="e">
        <f t="shared" ref="AD396:AD459" si="139">+AB396/AC396</f>
        <v>#DIV/0!</v>
      </c>
      <c r="AE396" s="190" t="e">
        <f t="shared" ref="AE396:AE459" si="140">+AD396/H396</f>
        <v>#DIV/0!</v>
      </c>
      <c r="AF396" s="203"/>
    </row>
    <row r="397" spans="1:32" s="200" customFormat="1" ht="15.75" hidden="1" customHeight="1" x14ac:dyDescent="0.25">
      <c r="A397" s="198">
        <v>394</v>
      </c>
      <c r="B397" s="207" t="s">
        <v>875</v>
      </c>
      <c r="C397" s="321" t="s">
        <v>2045</v>
      </c>
      <c r="D397" s="207" t="s">
        <v>1287</v>
      </c>
      <c r="E397" s="346" t="s">
        <v>2046</v>
      </c>
      <c r="F397" s="355" t="s">
        <v>3766</v>
      </c>
      <c r="G397" s="214" t="s">
        <v>1295</v>
      </c>
      <c r="H397" s="208">
        <v>1</v>
      </c>
      <c r="I397" s="208" t="s">
        <v>18</v>
      </c>
      <c r="J397" s="449"/>
      <c r="K397" s="140"/>
      <c r="L397" s="415"/>
      <c r="M397" s="433"/>
      <c r="N397" s="416"/>
      <c r="O397" s="415"/>
      <c r="P397" s="450">
        <v>117069</v>
      </c>
      <c r="Q397" s="450">
        <v>117069</v>
      </c>
      <c r="R397" s="440"/>
      <c r="S397" s="420"/>
      <c r="T397" s="420"/>
      <c r="U397" s="420"/>
      <c r="V397" s="451"/>
      <c r="W397" s="452"/>
      <c r="X397" s="453"/>
      <c r="Y397" s="56"/>
      <c r="Z397" s="56"/>
      <c r="AA397" s="131"/>
      <c r="AB397" s="183">
        <f t="shared" si="137"/>
        <v>117069</v>
      </c>
      <c r="AC397" s="183">
        <f t="shared" si="138"/>
        <v>117069</v>
      </c>
      <c r="AD397" s="190">
        <f t="shared" si="139"/>
        <v>1</v>
      </c>
      <c r="AE397" s="190">
        <f t="shared" si="140"/>
        <v>1</v>
      </c>
      <c r="AF397" s="203"/>
    </row>
    <row r="398" spans="1:32" s="200" customFormat="1" ht="15.75" hidden="1" customHeight="1" x14ac:dyDescent="0.25">
      <c r="A398" s="198">
        <v>395</v>
      </c>
      <c r="B398" s="207" t="s">
        <v>875</v>
      </c>
      <c r="C398" s="321" t="s">
        <v>2045</v>
      </c>
      <c r="D398" s="207" t="s">
        <v>8</v>
      </c>
      <c r="E398" s="356" t="s">
        <v>3767</v>
      </c>
      <c r="F398" s="322" t="s">
        <v>2047</v>
      </c>
      <c r="G398" s="207" t="s">
        <v>1285</v>
      </c>
      <c r="H398" s="208">
        <v>1</v>
      </c>
      <c r="I398" s="208" t="s">
        <v>18</v>
      </c>
      <c r="J398" s="454">
        <v>10</v>
      </c>
      <c r="K398" s="455">
        <v>5</v>
      </c>
      <c r="L398" s="440" t="s">
        <v>2048</v>
      </c>
      <c r="M398" s="454">
        <v>3</v>
      </c>
      <c r="N398" s="455">
        <v>5</v>
      </c>
      <c r="O398" s="440" t="s">
        <v>2048</v>
      </c>
      <c r="P398" s="456">
        <v>5</v>
      </c>
      <c r="Q398" s="457">
        <v>5</v>
      </c>
      <c r="R398" s="458"/>
      <c r="S398" s="441">
        <v>2</v>
      </c>
      <c r="T398" s="441">
        <v>5</v>
      </c>
      <c r="U398" s="441" t="s">
        <v>3852</v>
      </c>
      <c r="V398" s="459">
        <v>5</v>
      </c>
      <c r="W398" s="460">
        <v>5</v>
      </c>
      <c r="X398" s="461"/>
      <c r="Y398" s="56"/>
      <c r="Z398" s="56"/>
      <c r="AA398" s="131"/>
      <c r="AB398" s="183">
        <f t="shared" si="137"/>
        <v>25</v>
      </c>
      <c r="AC398" s="183">
        <f t="shared" si="138"/>
        <v>25</v>
      </c>
      <c r="AD398" s="190">
        <f t="shared" si="139"/>
        <v>1</v>
      </c>
      <c r="AE398" s="190">
        <f t="shared" si="140"/>
        <v>1</v>
      </c>
      <c r="AF398" s="203"/>
    </row>
    <row r="399" spans="1:32" s="200" customFormat="1" ht="15.75" hidden="1" customHeight="1" x14ac:dyDescent="0.25">
      <c r="A399" s="198">
        <v>396</v>
      </c>
      <c r="B399" s="207" t="s">
        <v>875</v>
      </c>
      <c r="C399" s="321" t="s">
        <v>2045</v>
      </c>
      <c r="D399" s="207" t="s">
        <v>8</v>
      </c>
      <c r="E399" s="180" t="s">
        <v>2049</v>
      </c>
      <c r="F399" s="322" t="s">
        <v>2050</v>
      </c>
      <c r="G399" s="207" t="s">
        <v>1285</v>
      </c>
      <c r="H399" s="208">
        <v>1</v>
      </c>
      <c r="I399" s="208" t="s">
        <v>18</v>
      </c>
      <c r="J399" s="104">
        <v>150</v>
      </c>
      <c r="K399" s="104">
        <v>120</v>
      </c>
      <c r="L399" s="440" t="s">
        <v>2051</v>
      </c>
      <c r="M399" s="104">
        <v>150</v>
      </c>
      <c r="N399" s="104">
        <v>120</v>
      </c>
      <c r="O399" s="440" t="s">
        <v>2051</v>
      </c>
      <c r="P399" s="456">
        <v>150</v>
      </c>
      <c r="Q399" s="456">
        <v>120</v>
      </c>
      <c r="R399" s="440"/>
      <c r="S399" s="441">
        <v>152</v>
      </c>
      <c r="T399" s="441">
        <v>152</v>
      </c>
      <c r="U399" s="441" t="s">
        <v>3853</v>
      </c>
      <c r="V399" s="459">
        <v>152</v>
      </c>
      <c r="W399" s="462">
        <v>152</v>
      </c>
      <c r="X399" s="453"/>
      <c r="Y399" s="56"/>
      <c r="Z399" s="56"/>
      <c r="AA399" s="131"/>
      <c r="AB399" s="183">
        <f t="shared" si="137"/>
        <v>754</v>
      </c>
      <c r="AC399" s="183">
        <f t="shared" si="138"/>
        <v>664</v>
      </c>
      <c r="AD399" s="190">
        <f t="shared" si="139"/>
        <v>1.1355421686746987</v>
      </c>
      <c r="AE399" s="190">
        <f t="shared" si="140"/>
        <v>1.1355421686746987</v>
      </c>
      <c r="AF399" s="203"/>
    </row>
    <row r="400" spans="1:32" s="200" customFormat="1" ht="15.75" hidden="1" customHeight="1" x14ac:dyDescent="0.25">
      <c r="A400" s="198">
        <v>397</v>
      </c>
      <c r="B400" s="207" t="s">
        <v>875</v>
      </c>
      <c r="C400" s="321" t="s">
        <v>2045</v>
      </c>
      <c r="D400" s="207" t="s">
        <v>1287</v>
      </c>
      <c r="E400" s="355" t="s">
        <v>3768</v>
      </c>
      <c r="F400" s="355" t="s">
        <v>3769</v>
      </c>
      <c r="G400" s="214" t="s">
        <v>1295</v>
      </c>
      <c r="H400" s="208">
        <v>1</v>
      </c>
      <c r="I400" s="208" t="s">
        <v>18</v>
      </c>
      <c r="J400" s="416"/>
      <c r="K400" s="463"/>
      <c r="L400" s="415"/>
      <c r="M400" s="416"/>
      <c r="N400" s="463"/>
      <c r="O400" s="464"/>
      <c r="P400" s="465">
        <v>0</v>
      </c>
      <c r="Q400" s="466">
        <v>3</v>
      </c>
      <c r="R400" s="458"/>
      <c r="S400" s="420"/>
      <c r="T400" s="420"/>
      <c r="U400" s="420"/>
      <c r="V400" s="467"/>
      <c r="W400" s="468"/>
      <c r="X400" s="461"/>
      <c r="Y400" s="56"/>
      <c r="Z400" s="56"/>
      <c r="AA400" s="131"/>
      <c r="AB400" s="183">
        <f t="shared" si="137"/>
        <v>0</v>
      </c>
      <c r="AC400" s="183">
        <f t="shared" si="138"/>
        <v>3</v>
      </c>
      <c r="AD400" s="190">
        <f t="shared" si="139"/>
        <v>0</v>
      </c>
      <c r="AE400" s="190">
        <f t="shared" si="140"/>
        <v>0</v>
      </c>
      <c r="AF400" s="203"/>
    </row>
    <row r="401" spans="1:32" s="200" customFormat="1" ht="15.75" hidden="1" customHeight="1" x14ac:dyDescent="0.25">
      <c r="A401" s="198">
        <v>398</v>
      </c>
      <c r="B401" s="207" t="s">
        <v>875</v>
      </c>
      <c r="C401" s="321" t="s">
        <v>2045</v>
      </c>
      <c r="D401" s="207" t="s">
        <v>8</v>
      </c>
      <c r="E401" s="327" t="s">
        <v>3770</v>
      </c>
      <c r="F401" s="355" t="s">
        <v>3771</v>
      </c>
      <c r="G401" s="207" t="s">
        <v>1285</v>
      </c>
      <c r="H401" s="208">
        <v>1</v>
      </c>
      <c r="I401" s="208" t="s">
        <v>18</v>
      </c>
      <c r="J401" s="97">
        <v>25</v>
      </c>
      <c r="K401" s="97">
        <v>25</v>
      </c>
      <c r="L401" s="435" t="s">
        <v>2052</v>
      </c>
      <c r="M401" s="97">
        <v>25</v>
      </c>
      <c r="N401" s="97">
        <v>25</v>
      </c>
      <c r="O401" s="436" t="s">
        <v>2052</v>
      </c>
      <c r="P401" s="469">
        <v>25</v>
      </c>
      <c r="Q401" s="469">
        <v>25</v>
      </c>
      <c r="R401" s="440"/>
      <c r="S401" s="437">
        <v>25</v>
      </c>
      <c r="T401" s="437">
        <v>25</v>
      </c>
      <c r="U401" s="437" t="s">
        <v>3854</v>
      </c>
      <c r="V401" s="459">
        <v>25</v>
      </c>
      <c r="W401" s="462">
        <v>25</v>
      </c>
      <c r="X401" s="453"/>
      <c r="Y401" s="56"/>
      <c r="Z401" s="56"/>
      <c r="AA401" s="131"/>
      <c r="AB401" s="183">
        <f t="shared" si="137"/>
        <v>125</v>
      </c>
      <c r="AC401" s="183">
        <f t="shared" si="138"/>
        <v>125</v>
      </c>
      <c r="AD401" s="190">
        <f t="shared" si="139"/>
        <v>1</v>
      </c>
      <c r="AE401" s="190">
        <f t="shared" si="140"/>
        <v>1</v>
      </c>
      <c r="AF401" s="203"/>
    </row>
    <row r="402" spans="1:32" s="200" customFormat="1" ht="15.75" hidden="1" customHeight="1" x14ac:dyDescent="0.25">
      <c r="A402" s="198">
        <v>399</v>
      </c>
      <c r="B402" s="207" t="s">
        <v>875</v>
      </c>
      <c r="C402" s="321" t="s">
        <v>2045</v>
      </c>
      <c r="D402" s="207" t="s">
        <v>8</v>
      </c>
      <c r="E402" s="346" t="s">
        <v>2053</v>
      </c>
      <c r="F402" s="322" t="s">
        <v>2054</v>
      </c>
      <c r="G402" s="207" t="s">
        <v>1285</v>
      </c>
      <c r="H402" s="208">
        <v>1</v>
      </c>
      <c r="I402" s="208" t="s">
        <v>18</v>
      </c>
      <c r="J402" s="104">
        <v>0</v>
      </c>
      <c r="K402" s="455">
        <v>25</v>
      </c>
      <c r="L402" s="440"/>
      <c r="M402" s="454">
        <v>1</v>
      </c>
      <c r="N402" s="455">
        <v>25</v>
      </c>
      <c r="O402" s="440" t="s">
        <v>914</v>
      </c>
      <c r="P402" s="456">
        <v>1</v>
      </c>
      <c r="Q402" s="457">
        <v>25</v>
      </c>
      <c r="R402" s="458"/>
      <c r="S402" s="441">
        <v>0</v>
      </c>
      <c r="T402" s="441">
        <v>25</v>
      </c>
      <c r="U402" s="441" t="s">
        <v>3855</v>
      </c>
      <c r="V402" s="459">
        <v>68</v>
      </c>
      <c r="W402" s="460">
        <v>25</v>
      </c>
      <c r="X402" s="461"/>
      <c r="Y402" s="56"/>
      <c r="Z402" s="56"/>
      <c r="AA402" s="131"/>
      <c r="AB402" s="183">
        <f t="shared" si="137"/>
        <v>70</v>
      </c>
      <c r="AC402" s="183">
        <f t="shared" si="138"/>
        <v>125</v>
      </c>
      <c r="AD402" s="190">
        <f t="shared" si="139"/>
        <v>0.56000000000000005</v>
      </c>
      <c r="AE402" s="190">
        <f t="shared" si="140"/>
        <v>0.56000000000000005</v>
      </c>
      <c r="AF402" s="203"/>
    </row>
    <row r="403" spans="1:32" s="200" customFormat="1" ht="15.75" hidden="1" customHeight="1" x14ac:dyDescent="0.25">
      <c r="A403" s="198">
        <v>400</v>
      </c>
      <c r="B403" s="207" t="s">
        <v>875</v>
      </c>
      <c r="C403" s="321" t="s">
        <v>2045</v>
      </c>
      <c r="D403" s="207" t="s">
        <v>1287</v>
      </c>
      <c r="E403" s="355" t="s">
        <v>3772</v>
      </c>
      <c r="F403" s="322" t="s">
        <v>2055</v>
      </c>
      <c r="G403" s="207" t="s">
        <v>1285</v>
      </c>
      <c r="H403" s="208">
        <v>1</v>
      </c>
      <c r="I403" s="208" t="s">
        <v>18</v>
      </c>
      <c r="J403" s="416"/>
      <c r="K403" s="416"/>
      <c r="L403" s="415"/>
      <c r="M403" s="416"/>
      <c r="N403" s="416"/>
      <c r="O403" s="417"/>
      <c r="P403" s="465">
        <v>1</v>
      </c>
      <c r="Q403" s="465">
        <v>1</v>
      </c>
      <c r="R403" s="440"/>
      <c r="S403" s="420"/>
      <c r="T403" s="420"/>
      <c r="U403" s="420"/>
      <c r="V403" s="467"/>
      <c r="W403" s="470"/>
      <c r="X403" s="453"/>
      <c r="Y403" s="56"/>
      <c r="Z403" s="56"/>
      <c r="AA403" s="131"/>
      <c r="AB403" s="183">
        <f t="shared" si="137"/>
        <v>1</v>
      </c>
      <c r="AC403" s="183">
        <f t="shared" si="138"/>
        <v>1</v>
      </c>
      <c r="AD403" s="190">
        <f t="shared" si="139"/>
        <v>1</v>
      </c>
      <c r="AE403" s="190">
        <f t="shared" si="140"/>
        <v>1</v>
      </c>
      <c r="AF403" s="203"/>
    </row>
    <row r="404" spans="1:32" s="200" customFormat="1" ht="15.75" hidden="1" customHeight="1" x14ac:dyDescent="0.25">
      <c r="A404" s="198">
        <v>401</v>
      </c>
      <c r="B404" s="207" t="s">
        <v>875</v>
      </c>
      <c r="C404" s="321" t="s">
        <v>2045</v>
      </c>
      <c r="D404" s="207" t="s">
        <v>8</v>
      </c>
      <c r="E404" s="327" t="s">
        <v>3773</v>
      </c>
      <c r="F404" s="355" t="s">
        <v>3774</v>
      </c>
      <c r="G404" s="207" t="s">
        <v>1285</v>
      </c>
      <c r="H404" s="208">
        <v>1</v>
      </c>
      <c r="I404" s="208" t="s">
        <v>18</v>
      </c>
      <c r="J404" s="104">
        <v>214</v>
      </c>
      <c r="K404" s="104">
        <v>200</v>
      </c>
      <c r="L404" s="435" t="s">
        <v>2056</v>
      </c>
      <c r="M404" s="97">
        <v>359</v>
      </c>
      <c r="N404" s="97">
        <v>300</v>
      </c>
      <c r="O404" s="436" t="s">
        <v>2056</v>
      </c>
      <c r="P404" s="469">
        <v>377</v>
      </c>
      <c r="Q404" s="469">
        <v>300</v>
      </c>
      <c r="R404" s="440"/>
      <c r="S404" s="437">
        <v>272</v>
      </c>
      <c r="T404" s="437">
        <v>272</v>
      </c>
      <c r="U404" s="437" t="s">
        <v>3856</v>
      </c>
      <c r="V404" s="459">
        <v>469</v>
      </c>
      <c r="W404" s="462">
        <v>469</v>
      </c>
      <c r="X404" s="453"/>
      <c r="Y404" s="56"/>
      <c r="Z404" s="56"/>
      <c r="AA404" s="131"/>
      <c r="AB404" s="183">
        <f t="shared" si="137"/>
        <v>1691</v>
      </c>
      <c r="AC404" s="183">
        <f t="shared" si="138"/>
        <v>1541</v>
      </c>
      <c r="AD404" s="190">
        <f t="shared" si="139"/>
        <v>1.0973393900064894</v>
      </c>
      <c r="AE404" s="190">
        <f t="shared" si="140"/>
        <v>1.0973393900064894</v>
      </c>
      <c r="AF404" s="203"/>
    </row>
    <row r="405" spans="1:32" s="200" customFormat="1" ht="15.75" hidden="1" customHeight="1" x14ac:dyDescent="0.25">
      <c r="A405" s="198">
        <v>402</v>
      </c>
      <c r="B405" s="207" t="s">
        <v>875</v>
      </c>
      <c r="C405" s="321" t="s">
        <v>2045</v>
      </c>
      <c r="D405" s="207" t="s">
        <v>8</v>
      </c>
      <c r="E405" s="180" t="s">
        <v>2057</v>
      </c>
      <c r="F405" s="322" t="s">
        <v>2058</v>
      </c>
      <c r="G405" s="207" t="s">
        <v>1285</v>
      </c>
      <c r="H405" s="208">
        <v>1</v>
      </c>
      <c r="I405" s="208" t="s">
        <v>18</v>
      </c>
      <c r="J405" s="104">
        <v>218</v>
      </c>
      <c r="K405" s="104">
        <v>200</v>
      </c>
      <c r="L405" s="435" t="s">
        <v>2056</v>
      </c>
      <c r="M405" s="97">
        <v>322</v>
      </c>
      <c r="N405" s="97">
        <v>300</v>
      </c>
      <c r="O405" s="436" t="s">
        <v>2056</v>
      </c>
      <c r="P405" s="469">
        <v>527</v>
      </c>
      <c r="Q405" s="469">
        <v>500</v>
      </c>
      <c r="R405" s="440"/>
      <c r="S405" s="437">
        <v>309</v>
      </c>
      <c r="T405" s="437">
        <v>309</v>
      </c>
      <c r="U405" s="437" t="s">
        <v>3857</v>
      </c>
      <c r="V405" s="459">
        <v>432</v>
      </c>
      <c r="W405" s="462">
        <v>432</v>
      </c>
      <c r="X405" s="471"/>
      <c r="Y405" s="56"/>
      <c r="Z405" s="56"/>
      <c r="AA405" s="131"/>
      <c r="AB405" s="183">
        <f t="shared" si="137"/>
        <v>1808</v>
      </c>
      <c r="AC405" s="183">
        <f t="shared" si="138"/>
        <v>1741</v>
      </c>
      <c r="AD405" s="190">
        <f t="shared" si="139"/>
        <v>1.038483630097645</v>
      </c>
      <c r="AE405" s="190">
        <f t="shared" si="140"/>
        <v>1.038483630097645</v>
      </c>
      <c r="AF405" s="203"/>
    </row>
    <row r="406" spans="1:32" s="200" customFormat="1" ht="15.75" hidden="1" customHeight="1" x14ac:dyDescent="0.25">
      <c r="A406" s="198">
        <v>403</v>
      </c>
      <c r="B406" s="207" t="s">
        <v>875</v>
      </c>
      <c r="C406" s="321" t="s">
        <v>2059</v>
      </c>
      <c r="D406" s="207" t="s">
        <v>1311</v>
      </c>
      <c r="E406" s="355" t="s">
        <v>3778</v>
      </c>
      <c r="F406" s="355" t="s">
        <v>3779</v>
      </c>
      <c r="G406" s="207" t="s">
        <v>1281</v>
      </c>
      <c r="H406" s="208">
        <v>1</v>
      </c>
      <c r="I406" s="208" t="s">
        <v>18</v>
      </c>
      <c r="J406" s="414"/>
      <c r="K406" s="414"/>
      <c r="L406" s="415"/>
      <c r="M406" s="416"/>
      <c r="N406" s="416"/>
      <c r="O406" s="417"/>
      <c r="P406" s="416"/>
      <c r="Q406" s="416"/>
      <c r="R406" s="472"/>
      <c r="S406" s="420"/>
      <c r="T406" s="420"/>
      <c r="U406" s="473"/>
      <c r="V406" s="419"/>
      <c r="W406" s="474"/>
      <c r="X406" s="101"/>
      <c r="Y406" s="101"/>
      <c r="Z406" s="101"/>
      <c r="AA406" s="131"/>
      <c r="AB406" s="183">
        <f t="shared" si="137"/>
        <v>0</v>
      </c>
      <c r="AC406" s="183">
        <f t="shared" si="138"/>
        <v>0</v>
      </c>
      <c r="AD406" s="190" t="e">
        <f t="shared" si="139"/>
        <v>#DIV/0!</v>
      </c>
      <c r="AE406" s="190" t="e">
        <f t="shared" si="140"/>
        <v>#DIV/0!</v>
      </c>
      <c r="AF406" s="203"/>
    </row>
    <row r="407" spans="1:32" s="200" customFormat="1" ht="15.75" hidden="1" customHeight="1" x14ac:dyDescent="0.35">
      <c r="A407" s="198">
        <v>404</v>
      </c>
      <c r="B407" s="207" t="s">
        <v>875</v>
      </c>
      <c r="C407" s="321" t="s">
        <v>2059</v>
      </c>
      <c r="D407" s="207" t="s">
        <v>1282</v>
      </c>
      <c r="E407" s="355" t="s">
        <v>3780</v>
      </c>
      <c r="F407" s="355" t="s">
        <v>3781</v>
      </c>
      <c r="G407" s="214" t="s">
        <v>1281</v>
      </c>
      <c r="H407" s="208">
        <v>1</v>
      </c>
      <c r="I407" s="208" t="s">
        <v>18</v>
      </c>
      <c r="J407" s="414"/>
      <c r="K407" s="414"/>
      <c r="L407" s="415"/>
      <c r="M407" s="416"/>
      <c r="N407" s="416"/>
      <c r="O407" s="417"/>
      <c r="P407" s="416"/>
      <c r="Q407" s="416"/>
      <c r="R407" s="472"/>
      <c r="S407" s="475"/>
      <c r="T407" s="475"/>
      <c r="U407" s="420"/>
      <c r="V407" s="419"/>
      <c r="W407" s="474"/>
      <c r="X407" s="101"/>
      <c r="Y407" s="101"/>
      <c r="Z407" s="101"/>
      <c r="AA407" s="131"/>
      <c r="AB407" s="183">
        <f t="shared" si="137"/>
        <v>0</v>
      </c>
      <c r="AC407" s="183">
        <f t="shared" si="138"/>
        <v>0</v>
      </c>
      <c r="AD407" s="190" t="e">
        <f t="shared" si="139"/>
        <v>#DIV/0!</v>
      </c>
      <c r="AE407" s="190" t="e">
        <f t="shared" si="140"/>
        <v>#DIV/0!</v>
      </c>
      <c r="AF407" s="203"/>
    </row>
    <row r="408" spans="1:32" s="200" customFormat="1" ht="15.75" hidden="1" customHeight="1" x14ac:dyDescent="0.35">
      <c r="A408" s="198">
        <v>405</v>
      </c>
      <c r="B408" s="207" t="s">
        <v>875</v>
      </c>
      <c r="C408" s="321" t="s">
        <v>2059</v>
      </c>
      <c r="D408" s="207" t="s">
        <v>1287</v>
      </c>
      <c r="E408" s="322" t="s">
        <v>2060</v>
      </c>
      <c r="F408" s="322" t="s">
        <v>2061</v>
      </c>
      <c r="G408" s="214" t="s">
        <v>1295</v>
      </c>
      <c r="H408" s="208">
        <v>1</v>
      </c>
      <c r="I408" s="208" t="s">
        <v>18</v>
      </c>
      <c r="J408" s="414"/>
      <c r="K408" s="414"/>
      <c r="L408" s="415"/>
      <c r="M408" s="416"/>
      <c r="N408" s="416"/>
      <c r="O408" s="417"/>
      <c r="P408" s="476">
        <v>2</v>
      </c>
      <c r="Q408" s="476">
        <v>2</v>
      </c>
      <c r="R408" s="417" t="s">
        <v>26</v>
      </c>
      <c r="S408" s="477"/>
      <c r="T408" s="477"/>
      <c r="U408" s="473"/>
      <c r="V408" s="419"/>
      <c r="W408" s="474"/>
      <c r="X408" s="106"/>
      <c r="Y408" s="106"/>
      <c r="Z408" s="106"/>
      <c r="AA408" s="131"/>
      <c r="AB408" s="183">
        <f t="shared" si="137"/>
        <v>2</v>
      </c>
      <c r="AC408" s="183">
        <f t="shared" si="138"/>
        <v>2</v>
      </c>
      <c r="AD408" s="190">
        <f t="shared" si="139"/>
        <v>1</v>
      </c>
      <c r="AE408" s="190">
        <f t="shared" si="140"/>
        <v>1</v>
      </c>
      <c r="AF408" s="203"/>
    </row>
    <row r="409" spans="1:32" s="200" customFormat="1" ht="15.75" hidden="1" customHeight="1" x14ac:dyDescent="0.35">
      <c r="A409" s="198">
        <v>406</v>
      </c>
      <c r="B409" s="207" t="s">
        <v>875</v>
      </c>
      <c r="C409" s="321" t="s">
        <v>2059</v>
      </c>
      <c r="D409" s="207" t="s">
        <v>8</v>
      </c>
      <c r="E409" s="322" t="s">
        <v>2062</v>
      </c>
      <c r="F409" s="322" t="s">
        <v>2063</v>
      </c>
      <c r="G409" s="214" t="s">
        <v>1285</v>
      </c>
      <c r="H409" s="208">
        <v>1</v>
      </c>
      <c r="I409" s="208" t="s">
        <v>18</v>
      </c>
      <c r="J409" s="478">
        <v>0</v>
      </c>
      <c r="K409" s="478">
        <v>0</v>
      </c>
      <c r="L409" s="440" t="s">
        <v>26</v>
      </c>
      <c r="M409" s="104">
        <v>0</v>
      </c>
      <c r="N409" s="104">
        <v>0</v>
      </c>
      <c r="O409" s="440" t="s">
        <v>26</v>
      </c>
      <c r="P409" s="104">
        <v>1</v>
      </c>
      <c r="Q409" s="104">
        <v>1</v>
      </c>
      <c r="R409" s="479" t="s">
        <v>2712</v>
      </c>
      <c r="S409" s="480"/>
      <c r="T409" s="480"/>
      <c r="U409" s="481" t="s">
        <v>3276</v>
      </c>
      <c r="V409" s="482">
        <v>5</v>
      </c>
      <c r="W409" s="483">
        <v>5</v>
      </c>
      <c r="X409" s="106"/>
      <c r="Y409" s="106">
        <v>5</v>
      </c>
      <c r="Z409" s="106">
        <v>5</v>
      </c>
      <c r="AA409" s="131"/>
      <c r="AB409" s="183">
        <f t="shared" si="137"/>
        <v>6</v>
      </c>
      <c r="AC409" s="183">
        <f t="shared" si="138"/>
        <v>6</v>
      </c>
      <c r="AD409" s="190">
        <f t="shared" si="139"/>
        <v>1</v>
      </c>
      <c r="AE409" s="190">
        <f t="shared" si="140"/>
        <v>1</v>
      </c>
      <c r="AF409" s="203"/>
    </row>
    <row r="410" spans="1:32" s="200" customFormat="1" ht="15.75" hidden="1" customHeight="1" x14ac:dyDescent="0.35">
      <c r="A410" s="198">
        <v>407</v>
      </c>
      <c r="B410" s="207" t="s">
        <v>875</v>
      </c>
      <c r="C410" s="321" t="s">
        <v>2059</v>
      </c>
      <c r="D410" s="207" t="s">
        <v>8</v>
      </c>
      <c r="E410" s="322" t="s">
        <v>2064</v>
      </c>
      <c r="F410" s="355" t="s">
        <v>3782</v>
      </c>
      <c r="G410" s="214" t="s">
        <v>1285</v>
      </c>
      <c r="H410" s="208">
        <v>1</v>
      </c>
      <c r="I410" s="208" t="s">
        <v>18</v>
      </c>
      <c r="J410" s="478">
        <v>18</v>
      </c>
      <c r="K410" s="478">
        <v>18</v>
      </c>
      <c r="L410" s="440" t="s">
        <v>26</v>
      </c>
      <c r="M410" s="104">
        <v>27</v>
      </c>
      <c r="N410" s="104">
        <v>27</v>
      </c>
      <c r="O410" s="440" t="s">
        <v>26</v>
      </c>
      <c r="P410" s="104">
        <v>21</v>
      </c>
      <c r="Q410" s="104">
        <v>21</v>
      </c>
      <c r="R410" s="479" t="s">
        <v>2713</v>
      </c>
      <c r="S410" s="480"/>
      <c r="T410" s="480"/>
      <c r="U410" s="481" t="s">
        <v>3277</v>
      </c>
      <c r="V410" s="482">
        <v>11</v>
      </c>
      <c r="W410" s="483">
        <v>11</v>
      </c>
      <c r="X410" s="106"/>
      <c r="Y410" s="106">
        <v>0</v>
      </c>
      <c r="Z410" s="106">
        <v>0</v>
      </c>
      <c r="AA410" s="131"/>
      <c r="AB410" s="183">
        <f t="shared" si="137"/>
        <v>77</v>
      </c>
      <c r="AC410" s="183">
        <f t="shared" si="138"/>
        <v>77</v>
      </c>
      <c r="AD410" s="190">
        <f t="shared" si="139"/>
        <v>1</v>
      </c>
      <c r="AE410" s="190">
        <f t="shared" si="140"/>
        <v>1</v>
      </c>
      <c r="AF410" s="203"/>
    </row>
    <row r="411" spans="1:32" s="200" customFormat="1" ht="15.75" hidden="1" customHeight="1" x14ac:dyDescent="0.25">
      <c r="A411" s="198">
        <v>408</v>
      </c>
      <c r="B411" s="207" t="s">
        <v>875</v>
      </c>
      <c r="C411" s="321" t="s">
        <v>2059</v>
      </c>
      <c r="D411" s="207" t="s">
        <v>1287</v>
      </c>
      <c r="E411" s="180" t="s">
        <v>2065</v>
      </c>
      <c r="F411" s="322" t="s">
        <v>2066</v>
      </c>
      <c r="G411" s="214" t="s">
        <v>1295</v>
      </c>
      <c r="H411" s="208">
        <v>1</v>
      </c>
      <c r="I411" s="208" t="s">
        <v>18</v>
      </c>
      <c r="J411" s="416"/>
      <c r="K411" s="416"/>
      <c r="L411" s="415"/>
      <c r="M411" s="416"/>
      <c r="N411" s="416"/>
      <c r="O411" s="484" t="s">
        <v>2519</v>
      </c>
      <c r="P411" s="485">
        <v>25</v>
      </c>
      <c r="Q411" s="485">
        <v>25</v>
      </c>
      <c r="R411" s="479" t="s">
        <v>2714</v>
      </c>
      <c r="S411" s="420"/>
      <c r="T411" s="420"/>
      <c r="U411" s="473"/>
      <c r="V411" s="419"/>
      <c r="W411" s="474"/>
      <c r="X411" s="157"/>
      <c r="Y411" s="157"/>
      <c r="Z411" s="157"/>
      <c r="AA411" s="131"/>
      <c r="AB411" s="183">
        <f t="shared" si="137"/>
        <v>25</v>
      </c>
      <c r="AC411" s="183">
        <f t="shared" si="138"/>
        <v>25</v>
      </c>
      <c r="AD411" s="190">
        <f t="shared" si="139"/>
        <v>1</v>
      </c>
      <c r="AE411" s="190">
        <f t="shared" si="140"/>
        <v>1</v>
      </c>
      <c r="AF411" s="203"/>
    </row>
    <row r="412" spans="1:32" s="200" customFormat="1" ht="15.75" hidden="1" customHeight="1" x14ac:dyDescent="0.25">
      <c r="A412" s="198">
        <v>409</v>
      </c>
      <c r="B412" s="207" t="s">
        <v>875</v>
      </c>
      <c r="C412" s="321" t="s">
        <v>2059</v>
      </c>
      <c r="D412" s="207" t="s">
        <v>8</v>
      </c>
      <c r="E412" s="180" t="s">
        <v>2068</v>
      </c>
      <c r="F412" s="322" t="s">
        <v>2069</v>
      </c>
      <c r="G412" s="207" t="s">
        <v>1285</v>
      </c>
      <c r="H412" s="208">
        <v>1</v>
      </c>
      <c r="I412" s="208" t="s">
        <v>18</v>
      </c>
      <c r="J412" s="97">
        <v>10</v>
      </c>
      <c r="K412" s="97">
        <v>10</v>
      </c>
      <c r="L412" s="435" t="s">
        <v>2067</v>
      </c>
      <c r="M412" s="97">
        <v>2</v>
      </c>
      <c r="N412" s="97">
        <v>2</v>
      </c>
      <c r="O412" s="486" t="s">
        <v>1027</v>
      </c>
      <c r="P412" s="97">
        <v>13</v>
      </c>
      <c r="Q412" s="97">
        <v>13</v>
      </c>
      <c r="R412" s="479" t="s">
        <v>2715</v>
      </c>
      <c r="S412" s="441">
        <v>5</v>
      </c>
      <c r="T412" s="441">
        <v>5</v>
      </c>
      <c r="U412" s="481" t="s">
        <v>2714</v>
      </c>
      <c r="V412" s="424">
        <v>5</v>
      </c>
      <c r="W412" s="487">
        <v>5</v>
      </c>
      <c r="X412" s="157"/>
      <c r="Y412" s="157">
        <v>14</v>
      </c>
      <c r="Z412" s="157">
        <v>14</v>
      </c>
      <c r="AA412" s="131"/>
      <c r="AB412" s="183">
        <f t="shared" si="137"/>
        <v>35</v>
      </c>
      <c r="AC412" s="183">
        <f t="shared" si="138"/>
        <v>35</v>
      </c>
      <c r="AD412" s="190">
        <f t="shared" si="139"/>
        <v>1</v>
      </c>
      <c r="AE412" s="190">
        <f t="shared" si="140"/>
        <v>1</v>
      </c>
      <c r="AF412" s="203"/>
    </row>
    <row r="413" spans="1:32" s="200" customFormat="1" ht="15.75" hidden="1" customHeight="1" x14ac:dyDescent="0.25">
      <c r="A413" s="198">
        <v>410</v>
      </c>
      <c r="B413" s="207" t="s">
        <v>875</v>
      </c>
      <c r="C413" s="321" t="s">
        <v>2059</v>
      </c>
      <c r="D413" s="207" t="s">
        <v>8</v>
      </c>
      <c r="E413" s="355" t="s">
        <v>3783</v>
      </c>
      <c r="F413" s="355" t="s">
        <v>3784</v>
      </c>
      <c r="G413" s="214" t="s">
        <v>1285</v>
      </c>
      <c r="H413" s="208">
        <v>1</v>
      </c>
      <c r="I413" s="208" t="s">
        <v>18</v>
      </c>
      <c r="J413" s="104">
        <v>0</v>
      </c>
      <c r="K413" s="104">
        <v>0</v>
      </c>
      <c r="L413" s="440" t="s">
        <v>26</v>
      </c>
      <c r="M413" s="104">
        <v>0</v>
      </c>
      <c r="N413" s="104">
        <v>0</v>
      </c>
      <c r="O413" s="440" t="s">
        <v>26</v>
      </c>
      <c r="P413" s="104">
        <v>1</v>
      </c>
      <c r="Q413" s="104">
        <v>1</v>
      </c>
      <c r="R413" s="479" t="s">
        <v>914</v>
      </c>
      <c r="S413" s="441">
        <v>1</v>
      </c>
      <c r="T413" s="441">
        <v>1</v>
      </c>
      <c r="U413" s="441" t="s">
        <v>3278</v>
      </c>
      <c r="V413" s="482">
        <v>0</v>
      </c>
      <c r="W413" s="483">
        <v>0</v>
      </c>
      <c r="X413" s="106"/>
      <c r="Y413" s="106">
        <v>3</v>
      </c>
      <c r="Z413" s="106">
        <v>3</v>
      </c>
      <c r="AA413" s="131"/>
      <c r="AB413" s="183">
        <f t="shared" si="137"/>
        <v>2</v>
      </c>
      <c r="AC413" s="183">
        <f t="shared" si="138"/>
        <v>2</v>
      </c>
      <c r="AD413" s="190">
        <f t="shared" si="139"/>
        <v>1</v>
      </c>
      <c r="AE413" s="190">
        <f t="shared" si="140"/>
        <v>1</v>
      </c>
      <c r="AF413" s="203"/>
    </row>
    <row r="414" spans="1:32" s="200" customFormat="1" ht="15.75" hidden="1" customHeight="1" x14ac:dyDescent="0.25">
      <c r="A414" s="198">
        <v>411</v>
      </c>
      <c r="B414" s="207" t="s">
        <v>875</v>
      </c>
      <c r="C414" s="321" t="s">
        <v>2070</v>
      </c>
      <c r="D414" s="207" t="s">
        <v>1311</v>
      </c>
      <c r="E414" s="322" t="s">
        <v>2071</v>
      </c>
      <c r="F414" s="322" t="s">
        <v>2072</v>
      </c>
      <c r="G414" s="207" t="s">
        <v>1281</v>
      </c>
      <c r="H414" s="208">
        <v>1</v>
      </c>
      <c r="I414" s="207" t="s">
        <v>18</v>
      </c>
      <c r="J414" s="488"/>
      <c r="K414" s="488"/>
      <c r="L414" s="489"/>
      <c r="M414" s="488"/>
      <c r="N414" s="488"/>
      <c r="O414" s="490"/>
      <c r="P414" s="491"/>
      <c r="Q414" s="491"/>
      <c r="R414" s="490"/>
      <c r="S414" s="492"/>
      <c r="T414" s="492"/>
      <c r="U414" s="492"/>
      <c r="V414" s="493"/>
      <c r="W414" s="494"/>
      <c r="X414" s="495"/>
      <c r="Y414" s="495"/>
      <c r="Z414" s="495"/>
      <c r="AA414" s="131"/>
      <c r="AB414" s="183">
        <f t="shared" si="137"/>
        <v>0</v>
      </c>
      <c r="AC414" s="183">
        <f t="shared" si="138"/>
        <v>0</v>
      </c>
      <c r="AD414" s="190" t="e">
        <f t="shared" si="139"/>
        <v>#DIV/0!</v>
      </c>
      <c r="AE414" s="190" t="e">
        <f t="shared" si="140"/>
        <v>#DIV/0!</v>
      </c>
      <c r="AF414" s="203"/>
    </row>
    <row r="415" spans="1:32" s="200" customFormat="1" ht="15.75" hidden="1" customHeight="1" x14ac:dyDescent="0.25">
      <c r="A415" s="198">
        <v>412</v>
      </c>
      <c r="B415" s="207" t="s">
        <v>875</v>
      </c>
      <c r="C415" s="321" t="s">
        <v>2070</v>
      </c>
      <c r="D415" s="207" t="s">
        <v>1282</v>
      </c>
      <c r="E415" s="322" t="s">
        <v>2073</v>
      </c>
      <c r="F415" s="322" t="s">
        <v>2074</v>
      </c>
      <c r="G415" s="207" t="s">
        <v>1281</v>
      </c>
      <c r="H415" s="208">
        <v>1</v>
      </c>
      <c r="I415" s="207" t="s">
        <v>18</v>
      </c>
      <c r="J415" s="488"/>
      <c r="K415" s="488"/>
      <c r="L415" s="489"/>
      <c r="M415" s="488"/>
      <c r="N415" s="488"/>
      <c r="O415" s="490"/>
      <c r="P415" s="491"/>
      <c r="Q415" s="491"/>
      <c r="R415" s="490"/>
      <c r="S415" s="492"/>
      <c r="T415" s="492"/>
      <c r="U415" s="492"/>
      <c r="V415" s="493"/>
      <c r="W415" s="494"/>
      <c r="X415" s="496"/>
      <c r="Y415" s="496"/>
      <c r="Z415" s="496"/>
      <c r="AA415" s="131"/>
      <c r="AB415" s="183">
        <f t="shared" si="137"/>
        <v>0</v>
      </c>
      <c r="AC415" s="183">
        <f t="shared" si="138"/>
        <v>0</v>
      </c>
      <c r="AD415" s="190" t="e">
        <f t="shared" si="139"/>
        <v>#DIV/0!</v>
      </c>
      <c r="AE415" s="190" t="e">
        <f t="shared" si="140"/>
        <v>#DIV/0!</v>
      </c>
      <c r="AF415" s="203"/>
    </row>
    <row r="416" spans="1:32" s="200" customFormat="1" ht="15.75" hidden="1" customHeight="1" x14ac:dyDescent="0.25">
      <c r="A416" s="198">
        <v>413</v>
      </c>
      <c r="B416" s="207" t="s">
        <v>875</v>
      </c>
      <c r="C416" s="321" t="s">
        <v>2070</v>
      </c>
      <c r="D416" s="207" t="s">
        <v>1287</v>
      </c>
      <c r="E416" s="180" t="s">
        <v>2075</v>
      </c>
      <c r="F416" s="322" t="s">
        <v>2076</v>
      </c>
      <c r="G416" s="214" t="s">
        <v>1295</v>
      </c>
      <c r="H416" s="208">
        <v>1</v>
      </c>
      <c r="I416" s="207" t="s">
        <v>18</v>
      </c>
      <c r="J416" s="497"/>
      <c r="K416" s="497"/>
      <c r="L416" s="498"/>
      <c r="M416" s="499"/>
      <c r="N416" s="499"/>
      <c r="O416" s="500"/>
      <c r="P416" s="501">
        <v>6848</v>
      </c>
      <c r="Q416" s="501">
        <v>6848</v>
      </c>
      <c r="R416" s="440"/>
      <c r="S416" s="502"/>
      <c r="T416" s="502"/>
      <c r="U416" s="502"/>
      <c r="V416" s="503"/>
      <c r="W416" s="504"/>
      <c r="X416" s="505"/>
      <c r="Y416" s="506">
        <v>10297</v>
      </c>
      <c r="Z416" s="506">
        <v>10297</v>
      </c>
      <c r="AA416" s="131"/>
      <c r="AB416" s="183">
        <f t="shared" si="137"/>
        <v>6848</v>
      </c>
      <c r="AC416" s="183">
        <f t="shared" si="138"/>
        <v>6848</v>
      </c>
      <c r="AD416" s="190">
        <f t="shared" si="139"/>
        <v>1</v>
      </c>
      <c r="AE416" s="190">
        <f t="shared" si="140"/>
        <v>1</v>
      </c>
      <c r="AF416" s="203"/>
    </row>
    <row r="417" spans="1:32" s="200" customFormat="1" ht="15.75" hidden="1" customHeight="1" x14ac:dyDescent="0.25">
      <c r="A417" s="198">
        <v>414</v>
      </c>
      <c r="B417" s="207" t="s">
        <v>875</v>
      </c>
      <c r="C417" s="321" t="s">
        <v>2070</v>
      </c>
      <c r="D417" s="207" t="s">
        <v>8</v>
      </c>
      <c r="E417" s="322" t="s">
        <v>2077</v>
      </c>
      <c r="F417" s="322" t="s">
        <v>2076</v>
      </c>
      <c r="G417" s="207" t="s">
        <v>1285</v>
      </c>
      <c r="H417" s="208">
        <v>1</v>
      </c>
      <c r="I417" s="207" t="s">
        <v>18</v>
      </c>
      <c r="J417" s="97">
        <v>0</v>
      </c>
      <c r="K417" s="97">
        <v>0</v>
      </c>
      <c r="L417" s="440"/>
      <c r="M417" s="97">
        <v>0</v>
      </c>
      <c r="N417" s="97">
        <v>0</v>
      </c>
      <c r="O417" s="507"/>
      <c r="P417" s="456">
        <v>40</v>
      </c>
      <c r="Q417" s="456">
        <v>40</v>
      </c>
      <c r="R417" s="440"/>
      <c r="S417" s="437">
        <v>58</v>
      </c>
      <c r="T417" s="437">
        <v>58</v>
      </c>
      <c r="U417" s="437" t="s">
        <v>3279</v>
      </c>
      <c r="V417" s="424">
        <v>182</v>
      </c>
      <c r="W417" s="157">
        <v>182</v>
      </c>
      <c r="X417" s="56"/>
      <c r="Y417" s="56">
        <v>240</v>
      </c>
      <c r="Z417" s="56">
        <v>40</v>
      </c>
      <c r="AA417" s="131"/>
      <c r="AB417" s="183">
        <f t="shared" si="137"/>
        <v>280</v>
      </c>
      <c r="AC417" s="183">
        <f t="shared" si="138"/>
        <v>280</v>
      </c>
      <c r="AD417" s="190">
        <f t="shared" si="139"/>
        <v>1</v>
      </c>
      <c r="AE417" s="190">
        <f t="shared" si="140"/>
        <v>1</v>
      </c>
      <c r="AF417" s="203"/>
    </row>
    <row r="418" spans="1:32" s="200" customFormat="1" ht="15.75" hidden="1" customHeight="1" x14ac:dyDescent="0.25">
      <c r="A418" s="198">
        <v>415</v>
      </c>
      <c r="B418" s="207" t="s">
        <v>875</v>
      </c>
      <c r="C418" s="321" t="s">
        <v>2070</v>
      </c>
      <c r="D418" s="207" t="s">
        <v>8</v>
      </c>
      <c r="E418" s="180" t="s">
        <v>2078</v>
      </c>
      <c r="F418" s="322" t="s">
        <v>2079</v>
      </c>
      <c r="G418" s="207" t="s">
        <v>1285</v>
      </c>
      <c r="H418" s="208">
        <v>1</v>
      </c>
      <c r="I418" s="207" t="s">
        <v>18</v>
      </c>
      <c r="J418" s="97">
        <v>31</v>
      </c>
      <c r="K418" s="97">
        <v>31</v>
      </c>
      <c r="L418" s="440" t="s">
        <v>2080</v>
      </c>
      <c r="M418" s="97">
        <v>42</v>
      </c>
      <c r="N418" s="97">
        <v>42</v>
      </c>
      <c r="O418" s="486" t="s">
        <v>2080</v>
      </c>
      <c r="P418" s="456">
        <v>34</v>
      </c>
      <c r="Q418" s="456">
        <v>34</v>
      </c>
      <c r="R418" s="440"/>
      <c r="S418" s="437">
        <v>1</v>
      </c>
      <c r="T418" s="437">
        <v>1</v>
      </c>
      <c r="U418" s="437" t="s">
        <v>3280</v>
      </c>
      <c r="V418" s="424">
        <v>3</v>
      </c>
      <c r="W418" s="157">
        <v>3</v>
      </c>
      <c r="X418" s="56"/>
      <c r="Y418" s="56">
        <v>21</v>
      </c>
      <c r="Z418" s="56">
        <v>21</v>
      </c>
      <c r="AA418" s="131"/>
      <c r="AB418" s="183">
        <f t="shared" si="137"/>
        <v>111</v>
      </c>
      <c r="AC418" s="183">
        <f t="shared" si="138"/>
        <v>111</v>
      </c>
      <c r="AD418" s="190">
        <f t="shared" si="139"/>
        <v>1</v>
      </c>
      <c r="AE418" s="190">
        <f t="shared" si="140"/>
        <v>1</v>
      </c>
      <c r="AF418" s="203"/>
    </row>
    <row r="419" spans="1:32" s="200" customFormat="1" ht="15.75" hidden="1" customHeight="1" x14ac:dyDescent="0.25">
      <c r="A419" s="198">
        <v>416</v>
      </c>
      <c r="B419" s="207" t="s">
        <v>875</v>
      </c>
      <c r="C419" s="321" t="s">
        <v>2070</v>
      </c>
      <c r="D419" s="207" t="s">
        <v>1287</v>
      </c>
      <c r="E419" s="180" t="s">
        <v>2081</v>
      </c>
      <c r="F419" s="322" t="s">
        <v>2082</v>
      </c>
      <c r="G419" s="214" t="s">
        <v>1295</v>
      </c>
      <c r="H419" s="208">
        <v>1</v>
      </c>
      <c r="I419" s="207" t="s">
        <v>18</v>
      </c>
      <c r="J419" s="499"/>
      <c r="K419" s="499"/>
      <c r="L419" s="498"/>
      <c r="M419" s="499"/>
      <c r="N419" s="499"/>
      <c r="O419" s="500"/>
      <c r="P419" s="465">
        <v>18</v>
      </c>
      <c r="Q419" s="465">
        <v>18</v>
      </c>
      <c r="R419" s="440"/>
      <c r="S419" s="502"/>
      <c r="T419" s="502"/>
      <c r="U419" s="502"/>
      <c r="V419" s="503"/>
      <c r="W419" s="504"/>
      <c r="X419" s="505"/>
      <c r="Y419" s="506">
        <v>14</v>
      </c>
      <c r="Z419" s="506">
        <v>14</v>
      </c>
      <c r="AA419" s="131"/>
      <c r="AB419" s="183">
        <f t="shared" si="137"/>
        <v>18</v>
      </c>
      <c r="AC419" s="183">
        <f t="shared" si="138"/>
        <v>18</v>
      </c>
      <c r="AD419" s="190">
        <f t="shared" si="139"/>
        <v>1</v>
      </c>
      <c r="AE419" s="190">
        <f t="shared" si="140"/>
        <v>1</v>
      </c>
      <c r="AF419" s="203"/>
    </row>
    <row r="420" spans="1:32" s="200" customFormat="1" ht="15.75" hidden="1" customHeight="1" x14ac:dyDescent="0.25">
      <c r="A420" s="198">
        <v>417</v>
      </c>
      <c r="B420" s="207" t="s">
        <v>875</v>
      </c>
      <c r="C420" s="321" t="s">
        <v>2070</v>
      </c>
      <c r="D420" s="207" t="s">
        <v>8</v>
      </c>
      <c r="E420" s="180" t="s">
        <v>2083</v>
      </c>
      <c r="F420" s="322" t="s">
        <v>2084</v>
      </c>
      <c r="G420" s="207" t="s">
        <v>1285</v>
      </c>
      <c r="H420" s="208">
        <v>1</v>
      </c>
      <c r="I420" s="207" t="s">
        <v>18</v>
      </c>
      <c r="J420" s="104">
        <v>1</v>
      </c>
      <c r="K420" s="455">
        <v>1</v>
      </c>
      <c r="L420" s="440" t="s">
        <v>2085</v>
      </c>
      <c r="M420" s="104">
        <v>0</v>
      </c>
      <c r="N420" s="455">
        <v>1</v>
      </c>
      <c r="O420" s="458"/>
      <c r="P420" s="456">
        <v>17</v>
      </c>
      <c r="Q420" s="457">
        <v>1</v>
      </c>
      <c r="R420" s="458"/>
      <c r="S420" s="441">
        <v>5</v>
      </c>
      <c r="T420" s="441">
        <v>5</v>
      </c>
      <c r="U420" s="441" t="s">
        <v>3281</v>
      </c>
      <c r="V420" s="424">
        <v>1</v>
      </c>
      <c r="W420" s="157">
        <v>1</v>
      </c>
      <c r="X420" s="56"/>
      <c r="Y420" s="56">
        <v>5</v>
      </c>
      <c r="Z420" s="56">
        <v>5</v>
      </c>
      <c r="AA420" s="131"/>
      <c r="AB420" s="183">
        <f t="shared" si="137"/>
        <v>24</v>
      </c>
      <c r="AC420" s="183">
        <f t="shared" si="138"/>
        <v>9</v>
      </c>
      <c r="AD420" s="190">
        <f t="shared" si="139"/>
        <v>2.6666666666666665</v>
      </c>
      <c r="AE420" s="190">
        <f t="shared" si="140"/>
        <v>2.6666666666666665</v>
      </c>
      <c r="AF420" s="203"/>
    </row>
    <row r="421" spans="1:32" s="200" customFormat="1" ht="15.75" hidden="1" customHeight="1" x14ac:dyDescent="0.25">
      <c r="A421" s="198">
        <v>418</v>
      </c>
      <c r="B421" s="207" t="s">
        <v>875</v>
      </c>
      <c r="C421" s="321" t="s">
        <v>2070</v>
      </c>
      <c r="D421" s="207" t="s">
        <v>8</v>
      </c>
      <c r="E421" s="322" t="s">
        <v>2086</v>
      </c>
      <c r="F421" s="322" t="s">
        <v>2087</v>
      </c>
      <c r="G421" s="207" t="s">
        <v>1285</v>
      </c>
      <c r="H421" s="208">
        <v>1</v>
      </c>
      <c r="I421" s="207" t="s">
        <v>18</v>
      </c>
      <c r="J421" s="97">
        <v>0</v>
      </c>
      <c r="K421" s="97">
        <v>0</v>
      </c>
      <c r="L421" s="440"/>
      <c r="M421" s="97">
        <v>0</v>
      </c>
      <c r="N421" s="97">
        <v>0</v>
      </c>
      <c r="O421" s="440"/>
      <c r="P421" s="456">
        <v>1</v>
      </c>
      <c r="Q421" s="456">
        <v>1</v>
      </c>
      <c r="R421" s="440"/>
      <c r="S421" s="437">
        <v>0</v>
      </c>
      <c r="T421" s="437">
        <v>0</v>
      </c>
      <c r="U421" s="437" t="s">
        <v>3858</v>
      </c>
      <c r="V421" s="424">
        <v>2</v>
      </c>
      <c r="W421" s="157">
        <v>2</v>
      </c>
      <c r="X421" s="56"/>
      <c r="Y421" s="56">
        <v>2</v>
      </c>
      <c r="Z421" s="56">
        <v>2</v>
      </c>
      <c r="AA421" s="131"/>
      <c r="AB421" s="183">
        <f t="shared" si="137"/>
        <v>3</v>
      </c>
      <c r="AC421" s="183">
        <f t="shared" si="138"/>
        <v>3</v>
      </c>
      <c r="AD421" s="190">
        <f t="shared" si="139"/>
        <v>1</v>
      </c>
      <c r="AE421" s="190">
        <f t="shared" si="140"/>
        <v>1</v>
      </c>
      <c r="AF421" s="203"/>
    </row>
    <row r="422" spans="1:32" s="200" customFormat="1" ht="15.75" hidden="1" customHeight="1" x14ac:dyDescent="0.25">
      <c r="A422" s="198">
        <v>419</v>
      </c>
      <c r="B422" s="207" t="s">
        <v>875</v>
      </c>
      <c r="C422" s="321" t="s">
        <v>2070</v>
      </c>
      <c r="D422" s="207" t="s">
        <v>8</v>
      </c>
      <c r="E422" s="180" t="s">
        <v>2088</v>
      </c>
      <c r="F422" s="322" t="s">
        <v>2089</v>
      </c>
      <c r="G422" s="207" t="s">
        <v>1285</v>
      </c>
      <c r="H422" s="208">
        <v>1</v>
      </c>
      <c r="I422" s="207" t="s">
        <v>18</v>
      </c>
      <c r="J422" s="97">
        <v>104</v>
      </c>
      <c r="K422" s="97">
        <v>104</v>
      </c>
      <c r="L422" s="440" t="s">
        <v>2090</v>
      </c>
      <c r="M422" s="97">
        <v>75</v>
      </c>
      <c r="N422" s="97">
        <v>75</v>
      </c>
      <c r="O422" s="486" t="s">
        <v>2090</v>
      </c>
      <c r="P422" s="456">
        <v>132</v>
      </c>
      <c r="Q422" s="456">
        <v>132</v>
      </c>
      <c r="R422" s="440"/>
      <c r="S422" s="437">
        <v>185</v>
      </c>
      <c r="T422" s="437">
        <v>185</v>
      </c>
      <c r="U422" s="437" t="s">
        <v>3282</v>
      </c>
      <c r="V422" s="424">
        <v>132</v>
      </c>
      <c r="W422" s="157">
        <v>132</v>
      </c>
      <c r="X422" s="56"/>
      <c r="Y422" s="56">
        <v>104</v>
      </c>
      <c r="Z422" s="56">
        <v>104</v>
      </c>
      <c r="AA422" s="131"/>
      <c r="AB422" s="183">
        <f t="shared" si="137"/>
        <v>628</v>
      </c>
      <c r="AC422" s="183">
        <f t="shared" si="138"/>
        <v>628</v>
      </c>
      <c r="AD422" s="190">
        <f t="shared" si="139"/>
        <v>1</v>
      </c>
      <c r="AE422" s="190">
        <f t="shared" si="140"/>
        <v>1</v>
      </c>
      <c r="AF422" s="203"/>
    </row>
    <row r="423" spans="1:32" s="200" customFormat="1" ht="15.75" hidden="1" customHeight="1" x14ac:dyDescent="0.25">
      <c r="A423" s="198">
        <v>420</v>
      </c>
      <c r="B423" s="207" t="s">
        <v>875</v>
      </c>
      <c r="C423" s="321" t="s">
        <v>2070</v>
      </c>
      <c r="D423" s="207" t="s">
        <v>8</v>
      </c>
      <c r="E423" s="322" t="s">
        <v>2091</v>
      </c>
      <c r="F423" s="322" t="s">
        <v>2092</v>
      </c>
      <c r="G423" s="207" t="s">
        <v>1285</v>
      </c>
      <c r="H423" s="208">
        <v>1</v>
      </c>
      <c r="I423" s="207" t="s">
        <v>18</v>
      </c>
      <c r="J423" s="97">
        <v>0</v>
      </c>
      <c r="K423" s="97">
        <v>0</v>
      </c>
      <c r="L423" s="440"/>
      <c r="M423" s="97">
        <v>0</v>
      </c>
      <c r="N423" s="97">
        <v>0</v>
      </c>
      <c r="O423" s="507"/>
      <c r="P423" s="456">
        <v>56</v>
      </c>
      <c r="Q423" s="456">
        <v>56</v>
      </c>
      <c r="R423" s="440"/>
      <c r="S423" s="437">
        <v>34</v>
      </c>
      <c r="T423" s="437">
        <v>34</v>
      </c>
      <c r="U423" s="437" t="s">
        <v>3283</v>
      </c>
      <c r="V423" s="424">
        <v>293</v>
      </c>
      <c r="W423" s="157">
        <v>293</v>
      </c>
      <c r="X423" s="56"/>
      <c r="Y423" s="56">
        <v>268</v>
      </c>
      <c r="Z423" s="56">
        <v>268</v>
      </c>
      <c r="AA423" s="131"/>
      <c r="AB423" s="183">
        <f t="shared" si="137"/>
        <v>383</v>
      </c>
      <c r="AC423" s="183">
        <f t="shared" si="138"/>
        <v>383</v>
      </c>
      <c r="AD423" s="190">
        <f t="shared" si="139"/>
        <v>1</v>
      </c>
      <c r="AE423" s="190">
        <f t="shared" si="140"/>
        <v>1</v>
      </c>
      <c r="AF423" s="203"/>
    </row>
    <row r="424" spans="1:32" s="200" customFormat="1" ht="15.75" hidden="1" customHeight="1" x14ac:dyDescent="0.25">
      <c r="A424" s="198">
        <v>421</v>
      </c>
      <c r="B424" s="207" t="s">
        <v>875</v>
      </c>
      <c r="C424" s="321" t="s">
        <v>2093</v>
      </c>
      <c r="D424" s="207" t="s">
        <v>1311</v>
      </c>
      <c r="E424" s="355" t="s">
        <v>3785</v>
      </c>
      <c r="F424" s="355" t="s">
        <v>3786</v>
      </c>
      <c r="G424" s="214" t="s">
        <v>1281</v>
      </c>
      <c r="H424" s="295">
        <v>1</v>
      </c>
      <c r="I424" s="208" t="s">
        <v>18</v>
      </c>
      <c r="J424" s="414"/>
      <c r="K424" s="414"/>
      <c r="L424" s="415"/>
      <c r="M424" s="416"/>
      <c r="N424" s="416"/>
      <c r="O424" s="417"/>
      <c r="P424" s="508"/>
      <c r="Q424" s="508"/>
      <c r="R424" s="509"/>
      <c r="S424" s="420"/>
      <c r="T424" s="420"/>
      <c r="U424" s="473"/>
      <c r="V424" s="419"/>
      <c r="W424" s="101"/>
      <c r="X424" s="510"/>
      <c r="Y424" s="510"/>
      <c r="Z424" s="510"/>
      <c r="AA424" s="131"/>
      <c r="AB424" s="183">
        <f t="shared" si="137"/>
        <v>0</v>
      </c>
      <c r="AC424" s="183">
        <f t="shared" si="138"/>
        <v>0</v>
      </c>
      <c r="AD424" s="190" t="e">
        <f t="shared" si="139"/>
        <v>#DIV/0!</v>
      </c>
      <c r="AE424" s="190" t="e">
        <f t="shared" si="140"/>
        <v>#DIV/0!</v>
      </c>
      <c r="AF424" s="203"/>
    </row>
    <row r="425" spans="1:32" s="200" customFormat="1" ht="15.75" hidden="1" customHeight="1" x14ac:dyDescent="0.25">
      <c r="A425" s="198">
        <v>422</v>
      </c>
      <c r="B425" s="207" t="s">
        <v>875</v>
      </c>
      <c r="C425" s="321" t="s">
        <v>2093</v>
      </c>
      <c r="D425" s="207" t="s">
        <v>1282</v>
      </c>
      <c r="E425" s="355" t="s">
        <v>3787</v>
      </c>
      <c r="F425" s="355" t="s">
        <v>3788</v>
      </c>
      <c r="G425" s="214" t="s">
        <v>1281</v>
      </c>
      <c r="H425" s="295">
        <v>1</v>
      </c>
      <c r="I425" s="208" t="s">
        <v>18</v>
      </c>
      <c r="J425" s="414"/>
      <c r="K425" s="414"/>
      <c r="L425" s="415"/>
      <c r="M425" s="416"/>
      <c r="N425" s="416"/>
      <c r="O425" s="417"/>
      <c r="P425" s="508"/>
      <c r="Q425" s="508"/>
      <c r="R425" s="509"/>
      <c r="S425" s="420"/>
      <c r="T425" s="420"/>
      <c r="U425" s="473"/>
      <c r="V425" s="419"/>
      <c r="W425" s="101"/>
      <c r="X425" s="510"/>
      <c r="Y425" s="510"/>
      <c r="Z425" s="510"/>
      <c r="AA425" s="131"/>
      <c r="AB425" s="183">
        <f t="shared" si="137"/>
        <v>0</v>
      </c>
      <c r="AC425" s="183">
        <f t="shared" si="138"/>
        <v>0</v>
      </c>
      <c r="AD425" s="190" t="e">
        <f t="shared" si="139"/>
        <v>#DIV/0!</v>
      </c>
      <c r="AE425" s="190" t="e">
        <f t="shared" si="140"/>
        <v>#DIV/0!</v>
      </c>
      <c r="AF425" s="203"/>
    </row>
    <row r="426" spans="1:32" s="200" customFormat="1" ht="15.75" hidden="1" customHeight="1" x14ac:dyDescent="0.25">
      <c r="A426" s="198">
        <v>423</v>
      </c>
      <c r="B426" s="207" t="s">
        <v>875</v>
      </c>
      <c r="C426" s="321" t="s">
        <v>2093</v>
      </c>
      <c r="D426" s="207" t="s">
        <v>1287</v>
      </c>
      <c r="E426" s="180" t="s">
        <v>2094</v>
      </c>
      <c r="F426" s="322" t="s">
        <v>2095</v>
      </c>
      <c r="G426" s="214" t="s">
        <v>1295</v>
      </c>
      <c r="H426" s="295">
        <v>1</v>
      </c>
      <c r="I426" s="208" t="s">
        <v>18</v>
      </c>
      <c r="J426" s="414"/>
      <c r="K426" s="414"/>
      <c r="L426" s="415"/>
      <c r="M426" s="416"/>
      <c r="N426" s="416"/>
      <c r="O426" s="484"/>
      <c r="P426" s="511">
        <v>24</v>
      </c>
      <c r="Q426" s="511">
        <v>24</v>
      </c>
      <c r="R426" s="507" t="s">
        <v>2716</v>
      </c>
      <c r="S426" s="420"/>
      <c r="T426" s="420"/>
      <c r="U426" s="420"/>
      <c r="V426" s="419"/>
      <c r="W426" s="101"/>
      <c r="X426" s="512"/>
      <c r="Y426" s="512"/>
      <c r="Z426" s="512"/>
      <c r="AA426" s="131"/>
      <c r="AB426" s="183">
        <f t="shared" si="137"/>
        <v>24</v>
      </c>
      <c r="AC426" s="183">
        <f t="shared" si="138"/>
        <v>24</v>
      </c>
      <c r="AD426" s="190">
        <f t="shared" si="139"/>
        <v>1</v>
      </c>
      <c r="AE426" s="190">
        <f t="shared" si="140"/>
        <v>1</v>
      </c>
      <c r="AF426" s="203"/>
    </row>
    <row r="427" spans="1:32" s="200" customFormat="1" ht="15.75" hidden="1" customHeight="1" x14ac:dyDescent="0.25">
      <c r="A427" s="198">
        <v>424</v>
      </c>
      <c r="B427" s="207" t="s">
        <v>875</v>
      </c>
      <c r="C427" s="321" t="s">
        <v>2093</v>
      </c>
      <c r="D427" s="207" t="s">
        <v>8</v>
      </c>
      <c r="E427" s="347" t="s">
        <v>2656</v>
      </c>
      <c r="F427" s="322" t="s">
        <v>2096</v>
      </c>
      <c r="G427" s="214" t="s">
        <v>1285</v>
      </c>
      <c r="H427" s="295">
        <v>1</v>
      </c>
      <c r="I427" s="208" t="s">
        <v>18</v>
      </c>
      <c r="J427" s="478">
        <v>1</v>
      </c>
      <c r="K427" s="478">
        <v>1</v>
      </c>
      <c r="L427" s="440" t="s">
        <v>26</v>
      </c>
      <c r="M427" s="97">
        <v>2</v>
      </c>
      <c r="N427" s="97">
        <v>2</v>
      </c>
      <c r="O427" s="486" t="s">
        <v>2520</v>
      </c>
      <c r="P427" s="513">
        <v>2</v>
      </c>
      <c r="Q427" s="513">
        <v>2</v>
      </c>
      <c r="R427" s="507" t="s">
        <v>2716</v>
      </c>
      <c r="S427" s="441">
        <v>2</v>
      </c>
      <c r="T427" s="441">
        <v>2</v>
      </c>
      <c r="U427" s="441" t="s">
        <v>2716</v>
      </c>
      <c r="V427" s="482">
        <v>0</v>
      </c>
      <c r="W427" s="106">
        <v>0</v>
      </c>
      <c r="X427" s="512"/>
      <c r="Y427" s="512"/>
      <c r="Z427" s="512"/>
      <c r="AA427" s="131"/>
      <c r="AB427" s="183">
        <f t="shared" si="137"/>
        <v>7</v>
      </c>
      <c r="AC427" s="183">
        <f t="shared" si="138"/>
        <v>7</v>
      </c>
      <c r="AD427" s="190">
        <f t="shared" si="139"/>
        <v>1</v>
      </c>
      <c r="AE427" s="190">
        <f t="shared" si="140"/>
        <v>1</v>
      </c>
      <c r="AF427" s="203"/>
    </row>
    <row r="428" spans="1:32" s="200" customFormat="1" ht="15.75" hidden="1" customHeight="1" x14ac:dyDescent="0.25">
      <c r="A428" s="198">
        <v>425</v>
      </c>
      <c r="B428" s="207" t="s">
        <v>875</v>
      </c>
      <c r="C428" s="321" t="s">
        <v>2093</v>
      </c>
      <c r="D428" s="207" t="s">
        <v>8</v>
      </c>
      <c r="E428" s="347" t="s">
        <v>2097</v>
      </c>
      <c r="F428" s="322" t="s">
        <v>2098</v>
      </c>
      <c r="G428" s="214" t="s">
        <v>1285</v>
      </c>
      <c r="H428" s="295">
        <v>1</v>
      </c>
      <c r="I428" s="208" t="s">
        <v>18</v>
      </c>
      <c r="J428" s="478">
        <v>9</v>
      </c>
      <c r="K428" s="478">
        <v>9</v>
      </c>
      <c r="L428" s="440" t="s">
        <v>26</v>
      </c>
      <c r="M428" s="97">
        <v>11</v>
      </c>
      <c r="N428" s="97">
        <v>11</v>
      </c>
      <c r="O428" s="486" t="s">
        <v>2521</v>
      </c>
      <c r="P428" s="513">
        <v>22</v>
      </c>
      <c r="Q428" s="513">
        <v>22</v>
      </c>
      <c r="R428" s="507" t="s">
        <v>2716</v>
      </c>
      <c r="S428" s="441">
        <v>16</v>
      </c>
      <c r="T428" s="441">
        <v>16</v>
      </c>
      <c r="U428" s="441" t="s">
        <v>2716</v>
      </c>
      <c r="V428" s="482">
        <v>27</v>
      </c>
      <c r="W428" s="106">
        <v>27</v>
      </c>
      <c r="X428" s="512"/>
      <c r="Y428" s="512"/>
      <c r="Z428" s="512"/>
      <c r="AA428" s="131"/>
      <c r="AB428" s="183">
        <f t="shared" si="137"/>
        <v>85</v>
      </c>
      <c r="AC428" s="183">
        <f t="shared" si="138"/>
        <v>85</v>
      </c>
      <c r="AD428" s="190">
        <f t="shared" si="139"/>
        <v>1</v>
      </c>
      <c r="AE428" s="190">
        <f t="shared" si="140"/>
        <v>1</v>
      </c>
      <c r="AF428" s="203"/>
    </row>
    <row r="429" spans="1:32" s="200" customFormat="1" ht="15.75" hidden="1" customHeight="1" x14ac:dyDescent="0.25">
      <c r="A429" s="198">
        <v>426</v>
      </c>
      <c r="B429" s="207" t="s">
        <v>875</v>
      </c>
      <c r="C429" s="321" t="s">
        <v>2093</v>
      </c>
      <c r="D429" s="207" t="s">
        <v>1287</v>
      </c>
      <c r="E429" s="180" t="s">
        <v>2099</v>
      </c>
      <c r="F429" s="322" t="s">
        <v>3759</v>
      </c>
      <c r="G429" s="214" t="s">
        <v>1295</v>
      </c>
      <c r="H429" s="295">
        <v>1</v>
      </c>
      <c r="I429" s="208" t="s">
        <v>18</v>
      </c>
      <c r="J429" s="414"/>
      <c r="K429" s="414"/>
      <c r="L429" s="415"/>
      <c r="M429" s="416"/>
      <c r="N429" s="416"/>
      <c r="O429" s="484"/>
      <c r="P429" s="511">
        <v>90</v>
      </c>
      <c r="Q429" s="511">
        <v>90</v>
      </c>
      <c r="R429" s="507" t="s">
        <v>755</v>
      </c>
      <c r="S429" s="420"/>
      <c r="T429" s="420"/>
      <c r="U429" s="420"/>
      <c r="V429" s="419"/>
      <c r="W429" s="101"/>
      <c r="X429" s="510"/>
      <c r="Y429" s="510"/>
      <c r="Z429" s="510"/>
      <c r="AA429" s="131"/>
      <c r="AB429" s="183">
        <f t="shared" si="137"/>
        <v>90</v>
      </c>
      <c r="AC429" s="183">
        <f t="shared" si="138"/>
        <v>90</v>
      </c>
      <c r="AD429" s="190">
        <f t="shared" si="139"/>
        <v>1</v>
      </c>
      <c r="AE429" s="190">
        <f t="shared" si="140"/>
        <v>1</v>
      </c>
      <c r="AF429" s="203"/>
    </row>
    <row r="430" spans="1:32" s="200" customFormat="1" ht="15.75" hidden="1" customHeight="1" x14ac:dyDescent="0.25">
      <c r="A430" s="198">
        <v>427</v>
      </c>
      <c r="B430" s="207" t="s">
        <v>875</v>
      </c>
      <c r="C430" s="321" t="s">
        <v>2093</v>
      </c>
      <c r="D430" s="207" t="s">
        <v>8</v>
      </c>
      <c r="E430" s="180" t="s">
        <v>2100</v>
      </c>
      <c r="F430" s="322" t="s">
        <v>2101</v>
      </c>
      <c r="G430" s="214" t="s">
        <v>1285</v>
      </c>
      <c r="H430" s="295">
        <v>1</v>
      </c>
      <c r="I430" s="208" t="s">
        <v>18</v>
      </c>
      <c r="J430" s="478">
        <v>11</v>
      </c>
      <c r="K430" s="478">
        <v>11</v>
      </c>
      <c r="L430" s="440" t="s">
        <v>26</v>
      </c>
      <c r="M430" s="104">
        <v>13</v>
      </c>
      <c r="N430" s="97">
        <v>13</v>
      </c>
      <c r="O430" s="486" t="s">
        <v>2522</v>
      </c>
      <c r="P430" s="513">
        <v>8</v>
      </c>
      <c r="Q430" s="513">
        <v>8</v>
      </c>
      <c r="R430" s="507" t="s">
        <v>2717</v>
      </c>
      <c r="S430" s="441">
        <v>10</v>
      </c>
      <c r="T430" s="441">
        <v>10</v>
      </c>
      <c r="U430" s="481" t="s">
        <v>2717</v>
      </c>
      <c r="V430" s="482">
        <v>9</v>
      </c>
      <c r="W430" s="106">
        <v>9</v>
      </c>
      <c r="X430" s="512"/>
      <c r="Y430" s="512"/>
      <c r="Z430" s="512"/>
      <c r="AA430" s="131"/>
      <c r="AB430" s="183">
        <f t="shared" si="137"/>
        <v>51</v>
      </c>
      <c r="AC430" s="183">
        <f t="shared" si="138"/>
        <v>51</v>
      </c>
      <c r="AD430" s="190">
        <f t="shared" si="139"/>
        <v>1</v>
      </c>
      <c r="AE430" s="190">
        <f t="shared" si="140"/>
        <v>1</v>
      </c>
      <c r="AF430" s="203"/>
    </row>
    <row r="431" spans="1:32" s="200" customFormat="1" ht="15.75" hidden="1" customHeight="1" x14ac:dyDescent="0.25">
      <c r="A431" s="198">
        <v>428</v>
      </c>
      <c r="B431" s="207" t="s">
        <v>875</v>
      </c>
      <c r="C431" s="321" t="s">
        <v>2093</v>
      </c>
      <c r="D431" s="207" t="s">
        <v>8</v>
      </c>
      <c r="E431" s="180" t="s">
        <v>2102</v>
      </c>
      <c r="F431" s="322" t="s">
        <v>2103</v>
      </c>
      <c r="G431" s="214" t="s">
        <v>1285</v>
      </c>
      <c r="H431" s="295">
        <v>1</v>
      </c>
      <c r="I431" s="208" t="s">
        <v>18</v>
      </c>
      <c r="J431" s="478">
        <v>276</v>
      </c>
      <c r="K431" s="478">
        <v>276</v>
      </c>
      <c r="L431" s="440" t="s">
        <v>26</v>
      </c>
      <c r="M431" s="104">
        <v>305</v>
      </c>
      <c r="N431" s="97">
        <v>305</v>
      </c>
      <c r="O431" s="486" t="s">
        <v>2523</v>
      </c>
      <c r="P431" s="513">
        <v>282</v>
      </c>
      <c r="Q431" s="513">
        <v>282</v>
      </c>
      <c r="R431" s="507" t="s">
        <v>2718</v>
      </c>
      <c r="S431" s="441">
        <v>152</v>
      </c>
      <c r="T431" s="441">
        <v>152</v>
      </c>
      <c r="U431" s="481" t="s">
        <v>3284</v>
      </c>
      <c r="V431" s="482">
        <v>290</v>
      </c>
      <c r="W431" s="106">
        <v>290</v>
      </c>
      <c r="X431" s="512"/>
      <c r="Y431" s="512"/>
      <c r="Z431" s="512"/>
      <c r="AA431" s="131"/>
      <c r="AB431" s="183">
        <f t="shared" ref="AB431:AB442" si="141">J431+M431+P431+S431+V431</f>
        <v>1305</v>
      </c>
      <c r="AC431" s="183">
        <f t="shared" ref="AC431:AC442" si="142">K431+N431+Q431+T431+W431</f>
        <v>1305</v>
      </c>
      <c r="AD431" s="190">
        <f t="shared" si="139"/>
        <v>1</v>
      </c>
      <c r="AE431" s="190">
        <f t="shared" si="140"/>
        <v>1</v>
      </c>
      <c r="AF431" s="203"/>
    </row>
    <row r="432" spans="1:32" s="200" customFormat="1" ht="15.75" hidden="1" customHeight="1" x14ac:dyDescent="0.25">
      <c r="A432" s="198">
        <v>429</v>
      </c>
      <c r="B432" s="207" t="s">
        <v>875</v>
      </c>
      <c r="C432" s="321" t="s">
        <v>2093</v>
      </c>
      <c r="D432" s="207" t="s">
        <v>1287</v>
      </c>
      <c r="E432" s="180" t="s">
        <v>2104</v>
      </c>
      <c r="F432" s="322" t="s">
        <v>2105</v>
      </c>
      <c r="G432" s="214" t="s">
        <v>1295</v>
      </c>
      <c r="H432" s="295">
        <v>1</v>
      </c>
      <c r="I432" s="208" t="s">
        <v>18</v>
      </c>
      <c r="J432" s="416"/>
      <c r="K432" s="416"/>
      <c r="L432" s="415"/>
      <c r="M432" s="416"/>
      <c r="N432" s="416"/>
      <c r="O432" s="484"/>
      <c r="P432" s="514">
        <v>708</v>
      </c>
      <c r="Q432" s="514">
        <v>708</v>
      </c>
      <c r="R432" s="507" t="s">
        <v>2106</v>
      </c>
      <c r="S432" s="420"/>
      <c r="T432" s="420"/>
      <c r="U432" s="473"/>
      <c r="V432" s="419"/>
      <c r="W432" s="101"/>
      <c r="X432" s="515"/>
      <c r="Y432" s="515"/>
      <c r="Z432" s="515"/>
      <c r="AA432" s="131"/>
      <c r="AB432" s="183">
        <f t="shared" si="141"/>
        <v>708</v>
      </c>
      <c r="AC432" s="183">
        <f t="shared" si="142"/>
        <v>708</v>
      </c>
      <c r="AD432" s="190">
        <f t="shared" si="139"/>
        <v>1</v>
      </c>
      <c r="AE432" s="190">
        <f t="shared" si="140"/>
        <v>1</v>
      </c>
      <c r="AF432" s="203"/>
    </row>
    <row r="433" spans="1:32" s="200" customFormat="1" ht="15.75" hidden="1" customHeight="1" x14ac:dyDescent="0.25">
      <c r="A433" s="198">
        <v>430</v>
      </c>
      <c r="B433" s="207" t="s">
        <v>875</v>
      </c>
      <c r="C433" s="321" t="s">
        <v>2093</v>
      </c>
      <c r="D433" s="207" t="s">
        <v>8</v>
      </c>
      <c r="E433" s="180" t="s">
        <v>2655</v>
      </c>
      <c r="F433" s="322" t="s">
        <v>2107</v>
      </c>
      <c r="G433" s="207" t="s">
        <v>1285</v>
      </c>
      <c r="H433" s="295">
        <v>1</v>
      </c>
      <c r="I433" s="208" t="s">
        <v>18</v>
      </c>
      <c r="J433" s="104">
        <v>8328</v>
      </c>
      <c r="K433" s="104">
        <v>11707</v>
      </c>
      <c r="L433" s="440" t="s">
        <v>734</v>
      </c>
      <c r="M433" s="104">
        <v>8920</v>
      </c>
      <c r="N433" s="104">
        <v>11621</v>
      </c>
      <c r="O433" s="486" t="s">
        <v>2524</v>
      </c>
      <c r="P433" s="513">
        <v>9919</v>
      </c>
      <c r="Q433" s="513">
        <v>12825</v>
      </c>
      <c r="R433" s="507" t="s">
        <v>2719</v>
      </c>
      <c r="S433" s="441">
        <v>5385</v>
      </c>
      <c r="T433" s="441">
        <v>6565</v>
      </c>
      <c r="U433" s="441" t="s">
        <v>3285</v>
      </c>
      <c r="V433" s="424">
        <v>9137</v>
      </c>
      <c r="W433" s="157">
        <v>12299</v>
      </c>
      <c r="X433" s="516"/>
      <c r="Y433" s="516"/>
      <c r="Z433" s="516"/>
      <c r="AA433" s="131"/>
      <c r="AB433" s="183">
        <f t="shared" si="141"/>
        <v>41689</v>
      </c>
      <c r="AC433" s="183">
        <f t="shared" si="142"/>
        <v>55017</v>
      </c>
      <c r="AD433" s="190">
        <f t="shared" si="139"/>
        <v>0.757747605285639</v>
      </c>
      <c r="AE433" s="190">
        <f t="shared" si="140"/>
        <v>0.757747605285639</v>
      </c>
      <c r="AF433" s="203"/>
    </row>
    <row r="434" spans="1:32" s="200" customFormat="1" ht="15.75" hidden="1" customHeight="1" x14ac:dyDescent="0.25">
      <c r="A434" s="198">
        <v>431</v>
      </c>
      <c r="B434" s="207" t="s">
        <v>875</v>
      </c>
      <c r="C434" s="321" t="s">
        <v>2093</v>
      </c>
      <c r="D434" s="207" t="s">
        <v>8</v>
      </c>
      <c r="E434" s="180" t="s">
        <v>2657</v>
      </c>
      <c r="F434" s="322" t="s">
        <v>2108</v>
      </c>
      <c r="G434" s="214" t="s">
        <v>1285</v>
      </c>
      <c r="H434" s="295">
        <v>1</v>
      </c>
      <c r="I434" s="208" t="s">
        <v>18</v>
      </c>
      <c r="J434" s="478">
        <v>479</v>
      </c>
      <c r="K434" s="478">
        <v>701</v>
      </c>
      <c r="L434" s="440" t="s">
        <v>26</v>
      </c>
      <c r="M434" s="104">
        <v>631</v>
      </c>
      <c r="N434" s="104">
        <v>714</v>
      </c>
      <c r="O434" s="486" t="s">
        <v>2525</v>
      </c>
      <c r="P434" s="513">
        <v>599</v>
      </c>
      <c r="Q434" s="513">
        <v>738</v>
      </c>
      <c r="R434" s="507" t="s">
        <v>2720</v>
      </c>
      <c r="S434" s="441">
        <v>594</v>
      </c>
      <c r="T434" s="441">
        <v>745</v>
      </c>
      <c r="U434" s="481" t="s">
        <v>3286</v>
      </c>
      <c r="V434" s="517">
        <v>632</v>
      </c>
      <c r="W434" s="518">
        <v>734</v>
      </c>
      <c r="X434" s="512"/>
      <c r="Y434" s="512"/>
      <c r="Z434" s="512"/>
      <c r="AA434" s="131"/>
      <c r="AB434" s="183">
        <f t="shared" si="141"/>
        <v>2935</v>
      </c>
      <c r="AC434" s="183">
        <f t="shared" si="142"/>
        <v>3632</v>
      </c>
      <c r="AD434" s="190">
        <f t="shared" si="139"/>
        <v>0.80809471365638763</v>
      </c>
      <c r="AE434" s="190">
        <f t="shared" si="140"/>
        <v>0.80809471365638763</v>
      </c>
      <c r="AF434" s="203"/>
    </row>
    <row r="435" spans="1:32" s="200" customFormat="1" ht="15.75" hidden="1" customHeight="1" x14ac:dyDescent="0.25">
      <c r="A435" s="198">
        <v>432</v>
      </c>
      <c r="B435" s="207" t="s">
        <v>875</v>
      </c>
      <c r="C435" s="321" t="s">
        <v>2109</v>
      </c>
      <c r="D435" s="207" t="s">
        <v>1311</v>
      </c>
      <c r="E435" s="322" t="s">
        <v>2110</v>
      </c>
      <c r="F435" s="322" t="s">
        <v>2111</v>
      </c>
      <c r="G435" s="214" t="s">
        <v>1281</v>
      </c>
      <c r="H435" s="295">
        <v>1</v>
      </c>
      <c r="I435" s="207" t="s">
        <v>18</v>
      </c>
      <c r="J435" s="414"/>
      <c r="K435" s="414"/>
      <c r="L435" s="415"/>
      <c r="M435" s="416"/>
      <c r="N435" s="416"/>
      <c r="O435" s="415"/>
      <c r="P435" s="416"/>
      <c r="Q435" s="416"/>
      <c r="R435" s="415"/>
      <c r="S435" s="420"/>
      <c r="T435" s="420"/>
      <c r="U435" s="420"/>
      <c r="V435" s="420"/>
      <c r="W435" s="420"/>
      <c r="X435" s="420"/>
      <c r="Y435" s="419"/>
      <c r="Z435" s="101"/>
      <c r="AA435" s="131"/>
      <c r="AB435" s="183">
        <f t="shared" si="141"/>
        <v>0</v>
      </c>
      <c r="AC435" s="183">
        <f t="shared" si="142"/>
        <v>0</v>
      </c>
      <c r="AD435" s="190" t="e">
        <f t="shared" si="139"/>
        <v>#DIV/0!</v>
      </c>
      <c r="AE435" s="190" t="e">
        <f t="shared" si="140"/>
        <v>#DIV/0!</v>
      </c>
      <c r="AF435" s="203"/>
    </row>
    <row r="436" spans="1:32" s="200" customFormat="1" ht="15.75" hidden="1" customHeight="1" x14ac:dyDescent="0.25">
      <c r="A436" s="198">
        <v>433</v>
      </c>
      <c r="B436" s="207" t="s">
        <v>875</v>
      </c>
      <c r="C436" s="321" t="s">
        <v>2109</v>
      </c>
      <c r="D436" s="207" t="s">
        <v>1282</v>
      </c>
      <c r="E436" s="322" t="s">
        <v>2112</v>
      </c>
      <c r="F436" s="322" t="s">
        <v>2113</v>
      </c>
      <c r="G436" s="214" t="s">
        <v>1281</v>
      </c>
      <c r="H436" s="295">
        <v>1</v>
      </c>
      <c r="I436" s="207" t="s">
        <v>18</v>
      </c>
      <c r="J436" s="414"/>
      <c r="K436" s="414"/>
      <c r="L436" s="415"/>
      <c r="M436" s="416"/>
      <c r="N436" s="416"/>
      <c r="O436" s="417"/>
      <c r="P436" s="416"/>
      <c r="Q436" s="416"/>
      <c r="R436" s="417"/>
      <c r="S436" s="420"/>
      <c r="T436" s="420"/>
      <c r="U436" s="420"/>
      <c r="V436" s="420"/>
      <c r="W436" s="420"/>
      <c r="X436" s="420"/>
      <c r="Y436" s="419"/>
      <c r="Z436" s="101"/>
      <c r="AA436" s="131"/>
      <c r="AB436" s="183">
        <f t="shared" si="141"/>
        <v>0</v>
      </c>
      <c r="AC436" s="183">
        <f t="shared" si="142"/>
        <v>0</v>
      </c>
      <c r="AD436" s="190" t="e">
        <f t="shared" si="139"/>
        <v>#DIV/0!</v>
      </c>
      <c r="AE436" s="190" t="e">
        <f t="shared" si="140"/>
        <v>#DIV/0!</v>
      </c>
      <c r="AF436" s="203"/>
    </row>
    <row r="437" spans="1:32" s="200" customFormat="1" ht="15.75" hidden="1" customHeight="1" x14ac:dyDescent="0.25">
      <c r="A437" s="198">
        <v>434</v>
      </c>
      <c r="B437" s="207" t="s">
        <v>875</v>
      </c>
      <c r="C437" s="321" t="s">
        <v>2109</v>
      </c>
      <c r="D437" s="207" t="s">
        <v>1287</v>
      </c>
      <c r="E437" s="322" t="s">
        <v>2114</v>
      </c>
      <c r="F437" s="322" t="s">
        <v>2115</v>
      </c>
      <c r="G437" s="207" t="s">
        <v>1295</v>
      </c>
      <c r="H437" s="295">
        <v>1</v>
      </c>
      <c r="I437" s="207" t="s">
        <v>18</v>
      </c>
      <c r="J437" s="414"/>
      <c r="K437" s="414"/>
      <c r="L437" s="415"/>
      <c r="M437" s="416"/>
      <c r="N437" s="416"/>
      <c r="O437" s="417"/>
      <c r="P437" s="519">
        <v>5867</v>
      </c>
      <c r="Q437" s="519">
        <v>5867</v>
      </c>
      <c r="R437" s="440"/>
      <c r="S437" s="420"/>
      <c r="T437" s="420"/>
      <c r="U437" s="420"/>
      <c r="V437" s="419"/>
      <c r="W437" s="101"/>
      <c r="X437" s="420"/>
      <c r="Y437" s="437"/>
      <c r="Z437" s="437"/>
      <c r="AA437" s="131"/>
      <c r="AB437" s="183">
        <f t="shared" si="141"/>
        <v>5867</v>
      </c>
      <c r="AC437" s="183">
        <f t="shared" si="142"/>
        <v>5867</v>
      </c>
      <c r="AD437" s="190">
        <f t="shared" si="139"/>
        <v>1</v>
      </c>
      <c r="AE437" s="190">
        <f t="shared" si="140"/>
        <v>1</v>
      </c>
      <c r="AF437" s="203"/>
    </row>
    <row r="438" spans="1:32" s="200" customFormat="1" ht="15.75" hidden="1" customHeight="1" x14ac:dyDescent="0.25">
      <c r="A438" s="198">
        <v>435</v>
      </c>
      <c r="B438" s="207" t="s">
        <v>875</v>
      </c>
      <c r="C438" s="321" t="s">
        <v>2109</v>
      </c>
      <c r="D438" s="207" t="s">
        <v>8</v>
      </c>
      <c r="E438" s="322" t="s">
        <v>2116</v>
      </c>
      <c r="F438" s="322" t="s">
        <v>2117</v>
      </c>
      <c r="G438" s="214" t="s">
        <v>1285</v>
      </c>
      <c r="H438" s="295">
        <v>1</v>
      </c>
      <c r="I438" s="207" t="s">
        <v>18</v>
      </c>
      <c r="J438" s="478">
        <v>429</v>
      </c>
      <c r="K438" s="478">
        <v>429</v>
      </c>
      <c r="L438" s="440" t="s">
        <v>26</v>
      </c>
      <c r="M438" s="104">
        <v>465</v>
      </c>
      <c r="N438" s="104">
        <v>465</v>
      </c>
      <c r="O438" s="440" t="s">
        <v>26</v>
      </c>
      <c r="P438" s="520">
        <v>490</v>
      </c>
      <c r="Q438" s="520">
        <v>490</v>
      </c>
      <c r="R438" s="440"/>
      <c r="S438" s="441">
        <v>319</v>
      </c>
      <c r="T438" s="441">
        <v>319</v>
      </c>
      <c r="U438" s="441" t="s">
        <v>3287</v>
      </c>
      <c r="V438" s="482">
        <v>379</v>
      </c>
      <c r="W438" s="106">
        <v>379</v>
      </c>
      <c r="X438" s="441"/>
      <c r="Y438" s="437"/>
      <c r="Z438" s="437"/>
      <c r="AA438" s="131"/>
      <c r="AB438" s="183">
        <f t="shared" si="141"/>
        <v>2082</v>
      </c>
      <c r="AC438" s="183">
        <f t="shared" si="142"/>
        <v>2082</v>
      </c>
      <c r="AD438" s="190">
        <f t="shared" si="139"/>
        <v>1</v>
      </c>
      <c r="AE438" s="190">
        <f t="shared" si="140"/>
        <v>1</v>
      </c>
      <c r="AF438" s="203"/>
    </row>
    <row r="439" spans="1:32" s="200" customFormat="1" ht="15.75" hidden="1" customHeight="1" x14ac:dyDescent="0.25">
      <c r="A439" s="198">
        <v>436</v>
      </c>
      <c r="B439" s="207" t="s">
        <v>875</v>
      </c>
      <c r="C439" s="321" t="s">
        <v>2109</v>
      </c>
      <c r="D439" s="207" t="s">
        <v>8</v>
      </c>
      <c r="E439" s="322" t="s">
        <v>2118</v>
      </c>
      <c r="F439" s="322" t="s">
        <v>2119</v>
      </c>
      <c r="G439" s="214" t="s">
        <v>1285</v>
      </c>
      <c r="H439" s="295">
        <v>1</v>
      </c>
      <c r="I439" s="207" t="s">
        <v>18</v>
      </c>
      <c r="J439" s="478">
        <v>168</v>
      </c>
      <c r="K439" s="478">
        <v>168</v>
      </c>
      <c r="L439" s="440" t="s">
        <v>26</v>
      </c>
      <c r="M439" s="104">
        <v>118</v>
      </c>
      <c r="N439" s="104">
        <v>118</v>
      </c>
      <c r="O439" s="440" t="s">
        <v>26</v>
      </c>
      <c r="P439" s="520">
        <v>256</v>
      </c>
      <c r="Q439" s="520">
        <v>256</v>
      </c>
      <c r="R439" s="440"/>
      <c r="S439" s="441">
        <v>85</v>
      </c>
      <c r="T439" s="441">
        <v>85</v>
      </c>
      <c r="U439" s="441" t="s">
        <v>3288</v>
      </c>
      <c r="V439" s="482">
        <v>175</v>
      </c>
      <c r="W439" s="106">
        <v>175</v>
      </c>
      <c r="X439" s="441"/>
      <c r="Y439" s="437"/>
      <c r="Z439" s="437"/>
      <c r="AA439" s="131"/>
      <c r="AB439" s="183">
        <f t="shared" si="141"/>
        <v>802</v>
      </c>
      <c r="AC439" s="183">
        <f t="shared" si="142"/>
        <v>802</v>
      </c>
      <c r="AD439" s="190">
        <f t="shared" si="139"/>
        <v>1</v>
      </c>
      <c r="AE439" s="190">
        <f t="shared" si="140"/>
        <v>1</v>
      </c>
      <c r="AF439" s="203"/>
    </row>
    <row r="440" spans="1:32" s="200" customFormat="1" ht="15.75" hidden="1" customHeight="1" x14ac:dyDescent="0.25">
      <c r="A440" s="198">
        <v>437</v>
      </c>
      <c r="B440" s="207" t="s">
        <v>875</v>
      </c>
      <c r="C440" s="321" t="s">
        <v>2109</v>
      </c>
      <c r="D440" s="207" t="s">
        <v>1287</v>
      </c>
      <c r="E440" s="322" t="s">
        <v>2120</v>
      </c>
      <c r="F440" s="322" t="s">
        <v>2121</v>
      </c>
      <c r="G440" s="207" t="s">
        <v>1295</v>
      </c>
      <c r="H440" s="295">
        <v>1</v>
      </c>
      <c r="I440" s="207" t="s">
        <v>18</v>
      </c>
      <c r="J440" s="414"/>
      <c r="K440" s="414"/>
      <c r="L440" s="415"/>
      <c r="M440" s="416"/>
      <c r="N440" s="416"/>
      <c r="O440" s="417"/>
      <c r="P440" s="422">
        <v>1395</v>
      </c>
      <c r="Q440" s="422">
        <v>1395</v>
      </c>
      <c r="R440" s="440"/>
      <c r="S440" s="420"/>
      <c r="T440" s="420"/>
      <c r="U440" s="420"/>
      <c r="V440" s="419"/>
      <c r="W440" s="101"/>
      <c r="X440" s="420"/>
      <c r="Y440" s="437"/>
      <c r="Z440" s="437"/>
      <c r="AA440" s="131"/>
      <c r="AB440" s="183">
        <f t="shared" si="141"/>
        <v>1395</v>
      </c>
      <c r="AC440" s="183">
        <f t="shared" si="142"/>
        <v>1395</v>
      </c>
      <c r="AD440" s="190">
        <f t="shared" si="139"/>
        <v>1</v>
      </c>
      <c r="AE440" s="190">
        <f t="shared" si="140"/>
        <v>1</v>
      </c>
      <c r="AF440" s="203"/>
    </row>
    <row r="441" spans="1:32" s="200" customFormat="1" ht="15.75" hidden="1" customHeight="1" x14ac:dyDescent="0.25">
      <c r="A441" s="198">
        <v>438</v>
      </c>
      <c r="B441" s="207" t="s">
        <v>875</v>
      </c>
      <c r="C441" s="321" t="s">
        <v>2109</v>
      </c>
      <c r="D441" s="207" t="s">
        <v>8</v>
      </c>
      <c r="E441" s="322" t="s">
        <v>2122</v>
      </c>
      <c r="F441" s="322" t="s">
        <v>2123</v>
      </c>
      <c r="G441" s="214" t="s">
        <v>1285</v>
      </c>
      <c r="H441" s="295">
        <v>1</v>
      </c>
      <c r="I441" s="207" t="s">
        <v>18</v>
      </c>
      <c r="J441" s="478">
        <v>14</v>
      </c>
      <c r="K441" s="478">
        <v>16</v>
      </c>
      <c r="L441" s="440" t="s">
        <v>26</v>
      </c>
      <c r="M441" s="104">
        <v>22</v>
      </c>
      <c r="N441" s="104">
        <v>24</v>
      </c>
      <c r="O441" s="440" t="s">
        <v>26</v>
      </c>
      <c r="P441" s="520">
        <v>24</v>
      </c>
      <c r="Q441" s="520">
        <v>24</v>
      </c>
      <c r="R441" s="440"/>
      <c r="S441" s="441">
        <v>11</v>
      </c>
      <c r="T441" s="441">
        <v>13</v>
      </c>
      <c r="U441" s="441" t="s">
        <v>3289</v>
      </c>
      <c r="V441" s="482">
        <v>19</v>
      </c>
      <c r="W441" s="106">
        <v>19</v>
      </c>
      <c r="X441" s="441"/>
      <c r="Y441" s="437"/>
      <c r="Z441" s="437"/>
      <c r="AA441" s="131"/>
      <c r="AB441" s="183">
        <f t="shared" si="141"/>
        <v>90</v>
      </c>
      <c r="AC441" s="183">
        <f t="shared" si="142"/>
        <v>96</v>
      </c>
      <c r="AD441" s="190">
        <f t="shared" si="139"/>
        <v>0.9375</v>
      </c>
      <c r="AE441" s="190">
        <f t="shared" si="140"/>
        <v>0.9375</v>
      </c>
      <c r="AF441" s="203"/>
    </row>
    <row r="442" spans="1:32" s="200" customFormat="1" ht="15.75" hidden="1" customHeight="1" x14ac:dyDescent="0.25">
      <c r="A442" s="198">
        <v>439</v>
      </c>
      <c r="B442" s="207" t="s">
        <v>875</v>
      </c>
      <c r="C442" s="321" t="s">
        <v>2109</v>
      </c>
      <c r="D442" s="207" t="s">
        <v>8</v>
      </c>
      <c r="E442" s="322" t="s">
        <v>2124</v>
      </c>
      <c r="F442" s="322" t="s">
        <v>2125</v>
      </c>
      <c r="G442" s="214" t="s">
        <v>1285</v>
      </c>
      <c r="H442" s="342">
        <v>0.8</v>
      </c>
      <c r="I442" s="207" t="s">
        <v>18</v>
      </c>
      <c r="J442" s="478">
        <v>91</v>
      </c>
      <c r="K442" s="478">
        <v>110</v>
      </c>
      <c r="L442" s="440" t="s">
        <v>26</v>
      </c>
      <c r="M442" s="104">
        <v>83</v>
      </c>
      <c r="N442" s="104">
        <v>105</v>
      </c>
      <c r="O442" s="440" t="s">
        <v>26</v>
      </c>
      <c r="P442" s="104">
        <v>114</v>
      </c>
      <c r="Q442" s="104">
        <v>149</v>
      </c>
      <c r="R442" s="440" t="s">
        <v>26</v>
      </c>
      <c r="S442" s="441">
        <v>52</v>
      </c>
      <c r="T442" s="441">
        <v>83</v>
      </c>
      <c r="U442" s="441" t="s">
        <v>3258</v>
      </c>
      <c r="V442" s="482">
        <v>128</v>
      </c>
      <c r="W442" s="106">
        <v>150</v>
      </c>
      <c r="X442" s="441"/>
      <c r="Y442" s="437"/>
      <c r="Z442" s="437"/>
      <c r="AA442" s="131"/>
      <c r="AB442" s="183">
        <f t="shared" si="141"/>
        <v>468</v>
      </c>
      <c r="AC442" s="183">
        <f t="shared" si="142"/>
        <v>597</v>
      </c>
      <c r="AD442" s="190">
        <f t="shared" si="139"/>
        <v>0.7839195979899497</v>
      </c>
      <c r="AE442" s="190">
        <f t="shared" si="140"/>
        <v>0.9798994974874371</v>
      </c>
      <c r="AF442" s="203"/>
    </row>
    <row r="443" spans="1:32" s="200" customFormat="1" ht="15.75" customHeight="1" x14ac:dyDescent="0.25">
      <c r="A443" s="198">
        <v>440</v>
      </c>
      <c r="B443" s="207" t="s">
        <v>2126</v>
      </c>
      <c r="C443" s="321" t="s">
        <v>2127</v>
      </c>
      <c r="D443" s="207" t="s">
        <v>1311</v>
      </c>
      <c r="E443" s="321" t="s">
        <v>2128</v>
      </c>
      <c r="F443" s="321" t="s">
        <v>2129</v>
      </c>
      <c r="G443" s="207" t="s">
        <v>1295</v>
      </c>
      <c r="H443" s="208">
        <v>1</v>
      </c>
      <c r="I443" s="208" t="s">
        <v>18</v>
      </c>
      <c r="J443" s="187">
        <v>0</v>
      </c>
      <c r="K443" s="187">
        <v>0</v>
      </c>
      <c r="L443" s="209" t="s">
        <v>26</v>
      </c>
      <c r="M443" s="187">
        <v>0</v>
      </c>
      <c r="N443" s="187">
        <v>0</v>
      </c>
      <c r="O443" s="186" t="s">
        <v>26</v>
      </c>
      <c r="P443" s="187">
        <v>0</v>
      </c>
      <c r="Q443" s="187">
        <v>0</v>
      </c>
      <c r="R443" s="186" t="s">
        <v>26</v>
      </c>
      <c r="S443" s="214"/>
      <c r="T443" s="183">
        <f>T445+T449+T452+T456+T460+T463+T466+T471+T474+T477</f>
        <v>1650</v>
      </c>
      <c r="U443" s="218"/>
      <c r="V443" s="56"/>
      <c r="W443" s="56"/>
      <c r="X443" s="210"/>
      <c r="Y443" s="56"/>
      <c r="Z443" s="56"/>
      <c r="AA443" s="131"/>
      <c r="AB443" s="183">
        <f>J443+M443+P443+V443+Y44343+S443+Y443</f>
        <v>0</v>
      </c>
      <c r="AC443" s="297">
        <f>K443+N443+Q443+T443+W443+Z443</f>
        <v>1650</v>
      </c>
      <c r="AD443" s="233">
        <f t="shared" si="139"/>
        <v>0</v>
      </c>
      <c r="AE443" s="233">
        <f t="shared" si="140"/>
        <v>0</v>
      </c>
      <c r="AF443" s="203"/>
    </row>
    <row r="444" spans="1:32" s="200" customFormat="1" ht="15.75" customHeight="1" x14ac:dyDescent="0.25">
      <c r="A444" s="198">
        <v>441</v>
      </c>
      <c r="B444" s="207" t="s">
        <v>2126</v>
      </c>
      <c r="C444" s="321" t="s">
        <v>2127</v>
      </c>
      <c r="D444" s="207" t="s">
        <v>1282</v>
      </c>
      <c r="E444" s="321" t="s">
        <v>2130</v>
      </c>
      <c r="F444" s="321" t="s">
        <v>2131</v>
      </c>
      <c r="G444" s="207" t="s">
        <v>1295</v>
      </c>
      <c r="H444" s="208">
        <v>1</v>
      </c>
      <c r="I444" s="208" t="s">
        <v>18</v>
      </c>
      <c r="J444" s="187">
        <v>0</v>
      </c>
      <c r="K444" s="187">
        <v>0</v>
      </c>
      <c r="L444" s="209" t="s">
        <v>26</v>
      </c>
      <c r="M444" s="187">
        <v>0</v>
      </c>
      <c r="N444" s="187">
        <v>0</v>
      </c>
      <c r="O444" s="186" t="s">
        <v>26</v>
      </c>
      <c r="P444" s="187">
        <v>0</v>
      </c>
      <c r="Q444" s="187">
        <v>0</v>
      </c>
      <c r="R444" s="186" t="s">
        <v>26</v>
      </c>
      <c r="S444" s="183">
        <v>37</v>
      </c>
      <c r="T444" s="183">
        <v>37</v>
      </c>
      <c r="U444" s="218"/>
      <c r="V444" s="56"/>
      <c r="W444" s="56"/>
      <c r="X444" s="210"/>
      <c r="Y444" s="56"/>
      <c r="Z444" s="56"/>
      <c r="AA444" s="131"/>
      <c r="AB444" s="183">
        <f>J444+M444+P444+V444+Y44344+S444+Y444</f>
        <v>37</v>
      </c>
      <c r="AC444" s="297">
        <f t="shared" ref="AC444:AC478" si="143">K444+N444+Q444+T444+W444+Z444</f>
        <v>37</v>
      </c>
      <c r="AD444" s="233">
        <f t="shared" si="139"/>
        <v>1</v>
      </c>
      <c r="AE444" s="233">
        <f t="shared" si="140"/>
        <v>1</v>
      </c>
      <c r="AF444" s="203"/>
    </row>
    <row r="445" spans="1:32" s="200" customFormat="1" ht="15.75" customHeight="1" x14ac:dyDescent="0.25">
      <c r="A445" s="198">
        <v>442</v>
      </c>
      <c r="B445" s="207" t="s">
        <v>2126</v>
      </c>
      <c r="C445" s="321" t="s">
        <v>2127</v>
      </c>
      <c r="D445" s="207" t="s">
        <v>1287</v>
      </c>
      <c r="E445" s="321" t="s">
        <v>2132</v>
      </c>
      <c r="F445" s="321" t="s">
        <v>2133</v>
      </c>
      <c r="G445" s="207" t="s">
        <v>1295</v>
      </c>
      <c r="H445" s="208">
        <v>1</v>
      </c>
      <c r="I445" s="208" t="s">
        <v>18</v>
      </c>
      <c r="J445" s="187">
        <v>0</v>
      </c>
      <c r="K445" s="296">
        <v>0</v>
      </c>
      <c r="L445" s="209" t="s">
        <v>26</v>
      </c>
      <c r="M445" s="187">
        <v>0</v>
      </c>
      <c r="N445" s="187">
        <v>0</v>
      </c>
      <c r="O445" s="186" t="s">
        <v>26</v>
      </c>
      <c r="P445" s="187">
        <v>0</v>
      </c>
      <c r="Q445" s="187">
        <v>0</v>
      </c>
      <c r="R445" s="186" t="s">
        <v>26</v>
      </c>
      <c r="S445" s="183">
        <v>756</v>
      </c>
      <c r="T445" s="183">
        <f>T446+T447+T448</f>
        <v>751</v>
      </c>
      <c r="U445" s="194" t="s">
        <v>3326</v>
      </c>
      <c r="V445" s="56">
        <f>V446+V447+V448</f>
        <v>529</v>
      </c>
      <c r="W445" s="56">
        <f>W446+W447+W448</f>
        <v>430</v>
      </c>
      <c r="X445" s="210" t="s">
        <v>3326</v>
      </c>
      <c r="Y445" s="56"/>
      <c r="Z445" s="210"/>
      <c r="AA445" s="210" t="s">
        <v>3484</v>
      </c>
      <c r="AB445" s="183">
        <f t="shared" ref="AB445:AB478" si="144">J445+M445+P445+V445+Y44345+S445+Y445</f>
        <v>1285</v>
      </c>
      <c r="AC445" s="297">
        <f t="shared" si="143"/>
        <v>1181</v>
      </c>
      <c r="AD445" s="233">
        <f t="shared" si="139"/>
        <v>1.0880609652836579</v>
      </c>
      <c r="AE445" s="233">
        <f t="shared" si="140"/>
        <v>1.0880609652836579</v>
      </c>
      <c r="AF445" s="203"/>
    </row>
    <row r="446" spans="1:32" s="200" customFormat="1" ht="15.75" customHeight="1" x14ac:dyDescent="0.25">
      <c r="A446" s="198">
        <v>443</v>
      </c>
      <c r="B446" s="207" t="s">
        <v>2126</v>
      </c>
      <c r="C446" s="321" t="s">
        <v>2127</v>
      </c>
      <c r="D446" s="207" t="s">
        <v>8</v>
      </c>
      <c r="E446" s="180" t="s">
        <v>2134</v>
      </c>
      <c r="F446" s="321" t="s">
        <v>2133</v>
      </c>
      <c r="G446" s="207" t="s">
        <v>1285</v>
      </c>
      <c r="H446" s="208">
        <v>1</v>
      </c>
      <c r="I446" s="208" t="s">
        <v>18</v>
      </c>
      <c r="J446" s="183">
        <v>170</v>
      </c>
      <c r="K446" s="183">
        <v>170</v>
      </c>
      <c r="L446" s="215" t="s">
        <v>2623</v>
      </c>
      <c r="M446" s="183">
        <v>200</v>
      </c>
      <c r="N446" s="183">
        <v>200</v>
      </c>
      <c r="O446" s="212" t="s">
        <v>2628</v>
      </c>
      <c r="P446" s="183">
        <v>313</v>
      </c>
      <c r="Q446" s="183">
        <v>313</v>
      </c>
      <c r="R446" s="213" t="s">
        <v>2753</v>
      </c>
      <c r="S446" s="183">
        <f>500+26</f>
        <v>526</v>
      </c>
      <c r="T446" s="183">
        <v>520</v>
      </c>
      <c r="U446" s="194" t="s">
        <v>2753</v>
      </c>
      <c r="V446" s="56">
        <v>259</v>
      </c>
      <c r="W446" s="56">
        <v>240</v>
      </c>
      <c r="X446" s="210" t="s">
        <v>2753</v>
      </c>
      <c r="Y446" s="56"/>
      <c r="Z446" s="210"/>
      <c r="AA446" s="210" t="s">
        <v>3484</v>
      </c>
      <c r="AB446" s="183">
        <f t="shared" si="144"/>
        <v>1468</v>
      </c>
      <c r="AC446" s="297">
        <f t="shared" si="143"/>
        <v>1443</v>
      </c>
      <c r="AD446" s="233">
        <f t="shared" si="139"/>
        <v>1.0173250173250172</v>
      </c>
      <c r="AE446" s="233">
        <f t="shared" si="140"/>
        <v>1.0173250173250172</v>
      </c>
      <c r="AF446" s="203"/>
    </row>
    <row r="447" spans="1:32" s="200" customFormat="1" ht="15.75" customHeight="1" x14ac:dyDescent="0.25">
      <c r="A447" s="198">
        <v>444</v>
      </c>
      <c r="B447" s="207" t="s">
        <v>2126</v>
      </c>
      <c r="C447" s="321" t="s">
        <v>2127</v>
      </c>
      <c r="D447" s="207" t="s">
        <v>8</v>
      </c>
      <c r="E447" s="180" t="s">
        <v>2135</v>
      </c>
      <c r="F447" s="321" t="s">
        <v>2133</v>
      </c>
      <c r="G447" s="207" t="s">
        <v>1285</v>
      </c>
      <c r="H447" s="208">
        <v>1</v>
      </c>
      <c r="I447" s="208" t="s">
        <v>18</v>
      </c>
      <c r="J447" s="207">
        <v>0</v>
      </c>
      <c r="K447" s="207">
        <v>0</v>
      </c>
      <c r="L447" s="191"/>
      <c r="M447" s="183">
        <v>180</v>
      </c>
      <c r="N447" s="183">
        <v>180</v>
      </c>
      <c r="O447" s="212" t="s">
        <v>2629</v>
      </c>
      <c r="P447" s="183">
        <v>250</v>
      </c>
      <c r="Q447" s="183">
        <v>250</v>
      </c>
      <c r="R447" s="213" t="s">
        <v>2754</v>
      </c>
      <c r="S447" s="183">
        <f>80+150</f>
        <v>230</v>
      </c>
      <c r="T447" s="183">
        <v>230</v>
      </c>
      <c r="U447" s="194" t="s">
        <v>2754</v>
      </c>
      <c r="V447" s="56">
        <v>270</v>
      </c>
      <c r="W447" s="56">
        <v>190</v>
      </c>
      <c r="X447" s="210" t="s">
        <v>2754</v>
      </c>
      <c r="Y447" s="56">
        <v>621</v>
      </c>
      <c r="Z447" s="56">
        <v>220</v>
      </c>
      <c r="AA447" s="56" t="s">
        <v>2754</v>
      </c>
      <c r="AB447" s="183">
        <f t="shared" si="144"/>
        <v>1551</v>
      </c>
      <c r="AC447" s="297">
        <f t="shared" si="143"/>
        <v>1070</v>
      </c>
      <c r="AD447" s="233">
        <f t="shared" si="139"/>
        <v>1.4495327102803739</v>
      </c>
      <c r="AE447" s="233">
        <f t="shared" si="140"/>
        <v>1.4495327102803739</v>
      </c>
      <c r="AF447" s="203"/>
    </row>
    <row r="448" spans="1:32" s="200" customFormat="1" ht="15.75" customHeight="1" x14ac:dyDescent="0.25">
      <c r="A448" s="198">
        <v>445</v>
      </c>
      <c r="B448" s="207" t="s">
        <v>2126</v>
      </c>
      <c r="C448" s="321" t="s">
        <v>2127</v>
      </c>
      <c r="D448" s="207" t="s">
        <v>8</v>
      </c>
      <c r="E448" s="321" t="s">
        <v>2136</v>
      </c>
      <c r="F448" s="321" t="s">
        <v>2133</v>
      </c>
      <c r="G448" s="207" t="s">
        <v>1314</v>
      </c>
      <c r="H448" s="208">
        <v>1</v>
      </c>
      <c r="I448" s="208" t="s">
        <v>18</v>
      </c>
      <c r="J448" s="187">
        <v>0</v>
      </c>
      <c r="K448" s="296">
        <v>0</v>
      </c>
      <c r="L448" s="209" t="s">
        <v>26</v>
      </c>
      <c r="M448" s="187">
        <v>0</v>
      </c>
      <c r="N448" s="187">
        <v>0</v>
      </c>
      <c r="O448" s="186" t="s">
        <v>26</v>
      </c>
      <c r="P448" s="187">
        <v>1</v>
      </c>
      <c r="Q448" s="187">
        <v>0</v>
      </c>
      <c r="R448" s="186" t="s">
        <v>3846</v>
      </c>
      <c r="S448" s="183">
        <v>1</v>
      </c>
      <c r="T448" s="183">
        <v>1</v>
      </c>
      <c r="U448" s="194" t="s">
        <v>3327</v>
      </c>
      <c r="V448" s="56">
        <v>0</v>
      </c>
      <c r="W448" s="56">
        <v>0</v>
      </c>
      <c r="X448" s="210" t="s">
        <v>3484</v>
      </c>
      <c r="Y448" s="56"/>
      <c r="Z448" s="210"/>
      <c r="AA448" s="210" t="s">
        <v>3484</v>
      </c>
      <c r="AB448" s="183">
        <f t="shared" si="144"/>
        <v>2</v>
      </c>
      <c r="AC448" s="297">
        <f t="shared" si="143"/>
        <v>1</v>
      </c>
      <c r="AD448" s="233">
        <f t="shared" si="139"/>
        <v>2</v>
      </c>
      <c r="AE448" s="233">
        <f t="shared" si="140"/>
        <v>2</v>
      </c>
      <c r="AF448" s="203"/>
    </row>
    <row r="449" spans="1:32" s="200" customFormat="1" ht="15.75" customHeight="1" x14ac:dyDescent="0.25">
      <c r="A449" s="198">
        <v>446</v>
      </c>
      <c r="B449" s="207" t="s">
        <v>2126</v>
      </c>
      <c r="C449" s="321" t="s">
        <v>2127</v>
      </c>
      <c r="D449" s="207" t="s">
        <v>1287</v>
      </c>
      <c r="E449" s="321" t="s">
        <v>2137</v>
      </c>
      <c r="F449" s="321" t="s">
        <v>2138</v>
      </c>
      <c r="G449" s="207" t="s">
        <v>1314</v>
      </c>
      <c r="H449" s="208">
        <v>1</v>
      </c>
      <c r="I449" s="208" t="s">
        <v>18</v>
      </c>
      <c r="J449" s="187">
        <v>0</v>
      </c>
      <c r="K449" s="296">
        <v>0</v>
      </c>
      <c r="L449" s="209" t="s">
        <v>26</v>
      </c>
      <c r="M449" s="187">
        <v>0</v>
      </c>
      <c r="N449" s="187">
        <v>0</v>
      </c>
      <c r="O449" s="186" t="s">
        <v>26</v>
      </c>
      <c r="P449" s="187">
        <v>0</v>
      </c>
      <c r="Q449" s="187">
        <v>0</v>
      </c>
      <c r="R449" s="186" t="s">
        <v>26</v>
      </c>
      <c r="S449" s="187">
        <v>0</v>
      </c>
      <c r="T449" s="187">
        <v>0</v>
      </c>
      <c r="U449" s="186" t="s">
        <v>26</v>
      </c>
      <c r="V449" s="298">
        <v>0</v>
      </c>
      <c r="W449" s="56">
        <v>0</v>
      </c>
      <c r="X449" s="210" t="s">
        <v>3484</v>
      </c>
      <c r="Y449" s="56"/>
      <c r="Z449" s="210"/>
      <c r="AA449" s="210" t="s">
        <v>3484</v>
      </c>
      <c r="AB449" s="183">
        <f t="shared" si="144"/>
        <v>0</v>
      </c>
      <c r="AC449" s="297">
        <f t="shared" si="143"/>
        <v>0</v>
      </c>
      <c r="AD449" s="233" t="e">
        <f t="shared" si="139"/>
        <v>#DIV/0!</v>
      </c>
      <c r="AE449" s="233" t="e">
        <f t="shared" si="140"/>
        <v>#DIV/0!</v>
      </c>
      <c r="AF449" s="203"/>
    </row>
    <row r="450" spans="1:32" s="200" customFormat="1" ht="15.75" customHeight="1" x14ac:dyDescent="0.25">
      <c r="A450" s="198">
        <v>447</v>
      </c>
      <c r="B450" s="207" t="s">
        <v>2126</v>
      </c>
      <c r="C450" s="321" t="s">
        <v>2127</v>
      </c>
      <c r="D450" s="207" t="s">
        <v>8</v>
      </c>
      <c r="E450" s="346" t="s">
        <v>2139</v>
      </c>
      <c r="F450" s="321" t="s">
        <v>2133</v>
      </c>
      <c r="G450" s="207" t="s">
        <v>1435</v>
      </c>
      <c r="H450" s="208">
        <v>1</v>
      </c>
      <c r="I450" s="208" t="s">
        <v>18</v>
      </c>
      <c r="J450" s="187">
        <v>615</v>
      </c>
      <c r="K450" s="296">
        <v>615</v>
      </c>
      <c r="L450" s="215"/>
      <c r="M450" s="183">
        <v>675</v>
      </c>
      <c r="N450" s="183">
        <v>675</v>
      </c>
      <c r="O450" s="212" t="s">
        <v>2528</v>
      </c>
      <c r="P450" s="187">
        <v>200</v>
      </c>
      <c r="Q450" s="187">
        <v>200</v>
      </c>
      <c r="R450" s="213" t="s">
        <v>2755</v>
      </c>
      <c r="S450" s="187">
        <v>0</v>
      </c>
      <c r="T450" s="187">
        <v>0</v>
      </c>
      <c r="U450" s="186" t="s">
        <v>26</v>
      </c>
      <c r="V450" s="298">
        <v>0</v>
      </c>
      <c r="W450" s="56">
        <v>0</v>
      </c>
      <c r="X450" s="210" t="s">
        <v>3484</v>
      </c>
      <c r="Y450" s="56"/>
      <c r="Z450" s="210"/>
      <c r="AA450" s="210" t="s">
        <v>3484</v>
      </c>
      <c r="AB450" s="183">
        <f t="shared" si="144"/>
        <v>1490</v>
      </c>
      <c r="AC450" s="297">
        <f t="shared" si="143"/>
        <v>1490</v>
      </c>
      <c r="AD450" s="233">
        <f t="shared" si="139"/>
        <v>1</v>
      </c>
      <c r="AE450" s="233">
        <f t="shared" si="140"/>
        <v>1</v>
      </c>
      <c r="AF450" s="203"/>
    </row>
    <row r="451" spans="1:32" s="200" customFormat="1" ht="15.75" customHeight="1" x14ac:dyDescent="0.25">
      <c r="A451" s="198">
        <v>448</v>
      </c>
      <c r="B451" s="207" t="s">
        <v>2126</v>
      </c>
      <c r="C451" s="321" t="s">
        <v>2127</v>
      </c>
      <c r="D451" s="207" t="s">
        <v>8</v>
      </c>
      <c r="E451" s="346" t="s">
        <v>2140</v>
      </c>
      <c r="F451" s="321" t="s">
        <v>2138</v>
      </c>
      <c r="G451" s="207" t="s">
        <v>1435</v>
      </c>
      <c r="H451" s="208">
        <v>1</v>
      </c>
      <c r="I451" s="208" t="s">
        <v>18</v>
      </c>
      <c r="J451" s="187">
        <v>630</v>
      </c>
      <c r="K451" s="296">
        <v>0</v>
      </c>
      <c r="L451" s="209" t="s">
        <v>26</v>
      </c>
      <c r="M451" s="183">
        <v>676</v>
      </c>
      <c r="N451" s="299">
        <v>500</v>
      </c>
      <c r="O451" s="242" t="s">
        <v>2630</v>
      </c>
      <c r="P451" s="187">
        <v>240</v>
      </c>
      <c r="Q451" s="187">
        <v>1100</v>
      </c>
      <c r="R451" s="213" t="s">
        <v>2756</v>
      </c>
      <c r="S451" s="187">
        <v>0</v>
      </c>
      <c r="T451" s="187">
        <v>0</v>
      </c>
      <c r="U451" s="186" t="s">
        <v>26</v>
      </c>
      <c r="V451" s="298">
        <v>0</v>
      </c>
      <c r="W451" s="56">
        <v>0</v>
      </c>
      <c r="X451" s="210" t="s">
        <v>3484</v>
      </c>
      <c r="Y451" s="56">
        <v>393</v>
      </c>
      <c r="Z451" s="157">
        <v>300</v>
      </c>
      <c r="AA451" s="105" t="s">
        <v>3897</v>
      </c>
      <c r="AB451" s="183">
        <f t="shared" si="144"/>
        <v>1939</v>
      </c>
      <c r="AC451" s="297">
        <f t="shared" si="143"/>
        <v>1900</v>
      </c>
      <c r="AD451" s="233">
        <f t="shared" si="139"/>
        <v>1.0205263157894737</v>
      </c>
      <c r="AE451" s="233">
        <f t="shared" si="140"/>
        <v>1.0205263157894737</v>
      </c>
      <c r="AF451" s="203"/>
    </row>
    <row r="452" spans="1:32" s="200" customFormat="1" ht="15.75" customHeight="1" x14ac:dyDescent="0.25">
      <c r="A452" s="198">
        <v>449</v>
      </c>
      <c r="B452" s="207" t="s">
        <v>2126</v>
      </c>
      <c r="C452" s="321" t="s">
        <v>2127</v>
      </c>
      <c r="D452" s="207" t="s">
        <v>1287</v>
      </c>
      <c r="E452" s="322" t="s">
        <v>2141</v>
      </c>
      <c r="F452" s="321" t="s">
        <v>2142</v>
      </c>
      <c r="G452" s="207" t="s">
        <v>1314</v>
      </c>
      <c r="H452" s="208">
        <v>1</v>
      </c>
      <c r="I452" s="208" t="s">
        <v>18</v>
      </c>
      <c r="J452" s="187">
        <v>0</v>
      </c>
      <c r="K452" s="296">
        <v>0</v>
      </c>
      <c r="L452" s="209" t="s">
        <v>26</v>
      </c>
      <c r="M452" s="187">
        <v>0</v>
      </c>
      <c r="N452" s="187">
        <v>0</v>
      </c>
      <c r="O452" s="186" t="s">
        <v>26</v>
      </c>
      <c r="P452" s="187">
        <v>0</v>
      </c>
      <c r="Q452" s="187">
        <v>0</v>
      </c>
      <c r="R452" s="213" t="s">
        <v>2757</v>
      </c>
      <c r="S452" s="183">
        <v>8</v>
      </c>
      <c r="T452" s="183">
        <v>8</v>
      </c>
      <c r="U452" s="194" t="s">
        <v>3328</v>
      </c>
      <c r="V452" s="56">
        <f>V453+V454</f>
        <v>7</v>
      </c>
      <c r="W452" s="56">
        <f>W453+W454</f>
        <v>9</v>
      </c>
      <c r="X452" s="210" t="s">
        <v>3484</v>
      </c>
      <c r="Y452" s="56"/>
      <c r="Z452" s="210"/>
      <c r="AA452" s="210" t="s">
        <v>3484</v>
      </c>
      <c r="AB452" s="183">
        <f t="shared" si="144"/>
        <v>15</v>
      </c>
      <c r="AC452" s="297">
        <f t="shared" si="143"/>
        <v>17</v>
      </c>
      <c r="AD452" s="233">
        <f t="shared" si="139"/>
        <v>0.88235294117647056</v>
      </c>
      <c r="AE452" s="233">
        <f t="shared" si="140"/>
        <v>0.88235294117647056</v>
      </c>
      <c r="AF452" s="203"/>
    </row>
    <row r="453" spans="1:32" s="200" customFormat="1" ht="15.75" customHeight="1" x14ac:dyDescent="0.25">
      <c r="A453" s="198">
        <v>450</v>
      </c>
      <c r="B453" s="207" t="s">
        <v>2126</v>
      </c>
      <c r="C453" s="321" t="s">
        <v>2127</v>
      </c>
      <c r="D453" s="207" t="s">
        <v>8</v>
      </c>
      <c r="E453" s="327" t="s">
        <v>3847</v>
      </c>
      <c r="F453" s="321" t="s">
        <v>2143</v>
      </c>
      <c r="G453" s="207" t="s">
        <v>1285</v>
      </c>
      <c r="H453" s="208">
        <v>1</v>
      </c>
      <c r="I453" s="208" t="s">
        <v>18</v>
      </c>
      <c r="J453" s="183">
        <v>3</v>
      </c>
      <c r="K453" s="238">
        <v>12</v>
      </c>
      <c r="L453" s="300" t="s">
        <v>2624</v>
      </c>
      <c r="M453" s="183">
        <v>2</v>
      </c>
      <c r="N453" s="187">
        <v>13</v>
      </c>
      <c r="O453" s="212" t="s">
        <v>2529</v>
      </c>
      <c r="P453" s="183">
        <v>59</v>
      </c>
      <c r="Q453" s="187">
        <v>13</v>
      </c>
      <c r="R453" s="213" t="s">
        <v>2758</v>
      </c>
      <c r="S453" s="301">
        <v>8</v>
      </c>
      <c r="T453" s="302">
        <v>8</v>
      </c>
      <c r="U453" s="194" t="s">
        <v>2758</v>
      </c>
      <c r="V453" s="56">
        <v>7</v>
      </c>
      <c r="W453" s="56">
        <v>9</v>
      </c>
      <c r="X453" s="210" t="s">
        <v>2758</v>
      </c>
      <c r="Y453" s="56">
        <v>11</v>
      </c>
      <c r="Z453" s="56">
        <v>25</v>
      </c>
      <c r="AA453" s="210" t="s">
        <v>3898</v>
      </c>
      <c r="AB453" s="183">
        <f t="shared" si="144"/>
        <v>90</v>
      </c>
      <c r="AC453" s="297">
        <f t="shared" si="143"/>
        <v>80</v>
      </c>
      <c r="AD453" s="233">
        <f t="shared" si="139"/>
        <v>1.125</v>
      </c>
      <c r="AE453" s="233">
        <f t="shared" si="140"/>
        <v>1.125</v>
      </c>
      <c r="AF453" s="203"/>
    </row>
    <row r="454" spans="1:32" s="200" customFormat="1" ht="15.75" customHeight="1" x14ac:dyDescent="0.25">
      <c r="A454" s="198">
        <v>451</v>
      </c>
      <c r="B454" s="207" t="s">
        <v>2126</v>
      </c>
      <c r="C454" s="321" t="s">
        <v>2127</v>
      </c>
      <c r="D454" s="207" t="s">
        <v>8</v>
      </c>
      <c r="E454" s="180" t="s">
        <v>2144</v>
      </c>
      <c r="F454" s="321" t="s">
        <v>2143</v>
      </c>
      <c r="G454" s="207" t="s">
        <v>1285</v>
      </c>
      <c r="H454" s="208">
        <v>1</v>
      </c>
      <c r="I454" s="208" t="s">
        <v>18</v>
      </c>
      <c r="J454" s="183">
        <v>2</v>
      </c>
      <c r="K454" s="238">
        <v>1</v>
      </c>
      <c r="L454" s="300" t="s">
        <v>2625</v>
      </c>
      <c r="M454" s="183">
        <v>1</v>
      </c>
      <c r="N454" s="187">
        <v>1</v>
      </c>
      <c r="O454" s="212" t="s">
        <v>2530</v>
      </c>
      <c r="P454" s="183">
        <v>2</v>
      </c>
      <c r="Q454" s="187">
        <v>1</v>
      </c>
      <c r="R454" s="213" t="s">
        <v>2759</v>
      </c>
      <c r="S454" s="187">
        <v>0</v>
      </c>
      <c r="T454" s="187">
        <v>0</v>
      </c>
      <c r="U454" s="186" t="s">
        <v>26</v>
      </c>
      <c r="V454" s="56">
        <v>0</v>
      </c>
      <c r="W454" s="56">
        <v>0</v>
      </c>
      <c r="X454" s="210" t="s">
        <v>3484</v>
      </c>
      <c r="Y454" s="56"/>
      <c r="Z454" s="210"/>
      <c r="AA454" s="210" t="s">
        <v>3484</v>
      </c>
      <c r="AB454" s="183">
        <f t="shared" si="144"/>
        <v>5</v>
      </c>
      <c r="AC454" s="297">
        <f t="shared" si="143"/>
        <v>3</v>
      </c>
      <c r="AD454" s="233">
        <f t="shared" si="139"/>
        <v>1.6666666666666667</v>
      </c>
      <c r="AE454" s="233">
        <f t="shared" si="140"/>
        <v>1.6666666666666667</v>
      </c>
      <c r="AF454" s="203"/>
    </row>
    <row r="455" spans="1:32" s="200" customFormat="1" ht="15.75" customHeight="1" x14ac:dyDescent="0.25">
      <c r="A455" s="198">
        <v>452</v>
      </c>
      <c r="B455" s="207" t="s">
        <v>2126</v>
      </c>
      <c r="C455" s="321" t="s">
        <v>2127</v>
      </c>
      <c r="D455" s="207" t="s">
        <v>8</v>
      </c>
      <c r="E455" s="347" t="s">
        <v>2145</v>
      </c>
      <c r="F455" s="321" t="s">
        <v>2146</v>
      </c>
      <c r="G455" s="207" t="s">
        <v>1435</v>
      </c>
      <c r="H455" s="208">
        <v>1</v>
      </c>
      <c r="I455" s="208" t="s">
        <v>18</v>
      </c>
      <c r="J455" s="187">
        <v>0</v>
      </c>
      <c r="K455" s="296">
        <v>0</v>
      </c>
      <c r="L455" s="209" t="s">
        <v>26</v>
      </c>
      <c r="M455" s="183">
        <v>60</v>
      </c>
      <c r="N455" s="183">
        <v>60</v>
      </c>
      <c r="O455" s="212" t="s">
        <v>2531</v>
      </c>
      <c r="P455" s="187">
        <v>60</v>
      </c>
      <c r="Q455" s="187">
        <v>36</v>
      </c>
      <c r="R455" s="213" t="s">
        <v>2760</v>
      </c>
      <c r="S455" s="274">
        <v>0</v>
      </c>
      <c r="T455" s="183">
        <v>0</v>
      </c>
      <c r="U455" s="194" t="s">
        <v>3329</v>
      </c>
      <c r="V455" s="56">
        <v>61</v>
      </c>
      <c r="W455" s="56">
        <v>60</v>
      </c>
      <c r="X455" s="210" t="s">
        <v>3510</v>
      </c>
      <c r="Y455" s="56">
        <v>81</v>
      </c>
      <c r="Z455" s="56">
        <v>61</v>
      </c>
      <c r="AA455" s="56" t="s">
        <v>3888</v>
      </c>
      <c r="AB455" s="183">
        <f t="shared" si="144"/>
        <v>262</v>
      </c>
      <c r="AC455" s="297">
        <f t="shared" si="143"/>
        <v>217</v>
      </c>
      <c r="AD455" s="233">
        <f t="shared" si="139"/>
        <v>1.207373271889401</v>
      </c>
      <c r="AE455" s="233">
        <f t="shared" si="140"/>
        <v>1.207373271889401</v>
      </c>
      <c r="AF455" s="203"/>
    </row>
    <row r="456" spans="1:32" s="200" customFormat="1" ht="15.75" customHeight="1" x14ac:dyDescent="0.25">
      <c r="A456" s="198">
        <v>453</v>
      </c>
      <c r="B456" s="207" t="s">
        <v>2126</v>
      </c>
      <c r="C456" s="321" t="s">
        <v>2127</v>
      </c>
      <c r="D456" s="207" t="s">
        <v>1287</v>
      </c>
      <c r="E456" s="322" t="s">
        <v>2147</v>
      </c>
      <c r="F456" s="321" t="s">
        <v>2133</v>
      </c>
      <c r="G456" s="207" t="s">
        <v>1314</v>
      </c>
      <c r="H456" s="208">
        <v>1</v>
      </c>
      <c r="I456" s="208" t="s">
        <v>18</v>
      </c>
      <c r="J456" s="187">
        <v>0</v>
      </c>
      <c r="K456" s="296">
        <v>0</v>
      </c>
      <c r="L456" s="209" t="s">
        <v>26</v>
      </c>
      <c r="M456" s="187">
        <v>0</v>
      </c>
      <c r="N456" s="187">
        <v>0</v>
      </c>
      <c r="O456" s="186" t="s">
        <v>26</v>
      </c>
      <c r="P456" s="187">
        <v>0</v>
      </c>
      <c r="Q456" s="187">
        <v>0</v>
      </c>
      <c r="R456" s="186" t="s">
        <v>26</v>
      </c>
      <c r="S456" s="183">
        <f>S457+S458</f>
        <v>678</v>
      </c>
      <c r="T456" s="183">
        <v>690</v>
      </c>
      <c r="U456" s="303" t="s">
        <v>3330</v>
      </c>
      <c r="V456" s="298">
        <f>V457++V458+V459</f>
        <v>906</v>
      </c>
      <c r="W456" s="298">
        <f>W457++W458+W459</f>
        <v>844</v>
      </c>
      <c r="X456" s="210" t="s">
        <v>3330</v>
      </c>
      <c r="Y456" s="56"/>
      <c r="Z456" s="210"/>
      <c r="AA456" s="210" t="s">
        <v>3484</v>
      </c>
      <c r="AB456" s="183">
        <f t="shared" si="144"/>
        <v>1584</v>
      </c>
      <c r="AC456" s="297">
        <f t="shared" si="143"/>
        <v>1534</v>
      </c>
      <c r="AD456" s="233">
        <f t="shared" si="139"/>
        <v>1.0325945241199479</v>
      </c>
      <c r="AE456" s="233">
        <f t="shared" si="140"/>
        <v>1.0325945241199479</v>
      </c>
      <c r="AF456" s="203"/>
    </row>
    <row r="457" spans="1:32" s="200" customFormat="1" ht="15.75" customHeight="1" x14ac:dyDescent="0.25">
      <c r="A457" s="198">
        <v>454</v>
      </c>
      <c r="B457" s="207" t="s">
        <v>2126</v>
      </c>
      <c r="C457" s="321" t="s">
        <v>2127</v>
      </c>
      <c r="D457" s="207" t="s">
        <v>8</v>
      </c>
      <c r="E457" s="180" t="s">
        <v>2148</v>
      </c>
      <c r="F457" s="321" t="s">
        <v>2149</v>
      </c>
      <c r="G457" s="207" t="s">
        <v>1435</v>
      </c>
      <c r="H457" s="208">
        <v>1</v>
      </c>
      <c r="I457" s="208" t="s">
        <v>18</v>
      </c>
      <c r="J457" s="187">
        <v>0</v>
      </c>
      <c r="K457" s="296">
        <v>0</v>
      </c>
      <c r="L457" s="209" t="s">
        <v>26</v>
      </c>
      <c r="M457" s="183">
        <v>62</v>
      </c>
      <c r="N457" s="183">
        <v>49</v>
      </c>
      <c r="O457" s="212" t="s">
        <v>2631</v>
      </c>
      <c r="P457" s="187">
        <v>225</v>
      </c>
      <c r="Q457" s="187">
        <v>347</v>
      </c>
      <c r="R457" s="213" t="s">
        <v>2760</v>
      </c>
      <c r="S457" s="183">
        <v>568</v>
      </c>
      <c r="T457" s="183">
        <v>570</v>
      </c>
      <c r="U457" s="178" t="s">
        <v>2760</v>
      </c>
      <c r="V457" s="56">
        <v>247</v>
      </c>
      <c r="W457" s="56">
        <v>200</v>
      </c>
      <c r="X457" s="210" t="s">
        <v>3511</v>
      </c>
      <c r="Y457" s="56">
        <v>192</v>
      </c>
      <c r="Z457" s="56">
        <v>400</v>
      </c>
      <c r="AA457" s="56" t="s">
        <v>2760</v>
      </c>
      <c r="AB457" s="183">
        <f t="shared" si="144"/>
        <v>1294</v>
      </c>
      <c r="AC457" s="297">
        <f t="shared" si="143"/>
        <v>1566</v>
      </c>
      <c r="AD457" s="233">
        <f t="shared" si="139"/>
        <v>0.82630906768837808</v>
      </c>
      <c r="AE457" s="233">
        <f t="shared" si="140"/>
        <v>0.82630906768837808</v>
      </c>
      <c r="AF457" s="203"/>
    </row>
    <row r="458" spans="1:32" s="200" customFormat="1" ht="15.75" customHeight="1" x14ac:dyDescent="0.25">
      <c r="A458" s="198">
        <v>455</v>
      </c>
      <c r="B458" s="207" t="s">
        <v>2126</v>
      </c>
      <c r="C458" s="321" t="s">
        <v>2127</v>
      </c>
      <c r="D458" s="207" t="s">
        <v>8</v>
      </c>
      <c r="E458" s="346" t="s">
        <v>2150</v>
      </c>
      <c r="F458" s="321" t="s">
        <v>2151</v>
      </c>
      <c r="G458" s="207" t="s">
        <v>1435</v>
      </c>
      <c r="H458" s="208">
        <v>1</v>
      </c>
      <c r="I458" s="208" t="s">
        <v>18</v>
      </c>
      <c r="J458" s="187">
        <v>0</v>
      </c>
      <c r="K458" s="296">
        <v>0</v>
      </c>
      <c r="L458" s="209" t="s">
        <v>26</v>
      </c>
      <c r="M458" s="183">
        <v>14</v>
      </c>
      <c r="N458" s="214">
        <v>20</v>
      </c>
      <c r="O458" s="212" t="s">
        <v>2532</v>
      </c>
      <c r="P458" s="207">
        <v>82</v>
      </c>
      <c r="Q458" s="187">
        <v>86</v>
      </c>
      <c r="R458" s="213" t="s">
        <v>2761</v>
      </c>
      <c r="S458" s="562">
        <v>110</v>
      </c>
      <c r="T458" s="183">
        <v>130</v>
      </c>
      <c r="U458" s="194" t="s">
        <v>3908</v>
      </c>
      <c r="V458" s="558">
        <v>349</v>
      </c>
      <c r="W458" s="558">
        <v>294</v>
      </c>
      <c r="X458" s="210" t="s">
        <v>3512</v>
      </c>
      <c r="Y458" s="291">
        <v>36</v>
      </c>
      <c r="Z458" s="56">
        <v>30</v>
      </c>
      <c r="AA458" s="56" t="s">
        <v>3886</v>
      </c>
      <c r="AB458" s="183">
        <f t="shared" si="144"/>
        <v>591</v>
      </c>
      <c r="AC458" s="297">
        <f t="shared" si="143"/>
        <v>560</v>
      </c>
      <c r="AD458" s="233">
        <f t="shared" si="139"/>
        <v>1.0553571428571429</v>
      </c>
      <c r="AE458" s="233">
        <f t="shared" si="140"/>
        <v>1.0553571428571429</v>
      </c>
      <c r="AF458" s="203"/>
    </row>
    <row r="459" spans="1:32" s="200" customFormat="1" ht="15.75" customHeight="1" x14ac:dyDescent="0.25">
      <c r="A459" s="198">
        <v>456</v>
      </c>
      <c r="B459" s="207" t="s">
        <v>2126</v>
      </c>
      <c r="C459" s="321" t="s">
        <v>2127</v>
      </c>
      <c r="D459" s="207" t="s">
        <v>8</v>
      </c>
      <c r="E459" s="346" t="s">
        <v>2152</v>
      </c>
      <c r="F459" s="321" t="s">
        <v>2153</v>
      </c>
      <c r="G459" s="207" t="s">
        <v>1435</v>
      </c>
      <c r="H459" s="208">
        <v>1</v>
      </c>
      <c r="I459" s="208" t="s">
        <v>18</v>
      </c>
      <c r="J459" s="187">
        <v>79</v>
      </c>
      <c r="K459" s="296">
        <v>0</v>
      </c>
      <c r="L459" s="215"/>
      <c r="M459" s="183">
        <v>31</v>
      </c>
      <c r="N459" s="183">
        <v>595</v>
      </c>
      <c r="O459" s="212" t="s">
        <v>2632</v>
      </c>
      <c r="P459" s="187">
        <v>150</v>
      </c>
      <c r="Q459" s="187">
        <v>150</v>
      </c>
      <c r="R459" s="213" t="s">
        <v>2762</v>
      </c>
      <c r="S459" s="187">
        <v>0</v>
      </c>
      <c r="T459" s="187">
        <v>0</v>
      </c>
      <c r="U459" s="186" t="s">
        <v>26</v>
      </c>
      <c r="V459" s="56">
        <v>310</v>
      </c>
      <c r="W459" s="56">
        <v>350</v>
      </c>
      <c r="X459" s="210" t="s">
        <v>3513</v>
      </c>
      <c r="Y459" s="56">
        <v>868</v>
      </c>
      <c r="Z459" s="56">
        <v>340</v>
      </c>
      <c r="AA459" s="56" t="s">
        <v>3513</v>
      </c>
      <c r="AB459" s="183">
        <f t="shared" si="144"/>
        <v>1438</v>
      </c>
      <c r="AC459" s="297">
        <f t="shared" si="143"/>
        <v>1435</v>
      </c>
      <c r="AD459" s="233">
        <f t="shared" si="139"/>
        <v>1.0020905923344947</v>
      </c>
      <c r="AE459" s="233">
        <f t="shared" si="140"/>
        <v>1.0020905923344947</v>
      </c>
      <c r="AF459" s="203"/>
    </row>
    <row r="460" spans="1:32" s="200" customFormat="1" ht="15.75" customHeight="1" x14ac:dyDescent="0.25">
      <c r="A460" s="198">
        <v>457</v>
      </c>
      <c r="B460" s="207" t="s">
        <v>2126</v>
      </c>
      <c r="C460" s="321" t="s">
        <v>2127</v>
      </c>
      <c r="D460" s="207" t="s">
        <v>1287</v>
      </c>
      <c r="E460" s="322" t="s">
        <v>2154</v>
      </c>
      <c r="F460" s="321" t="s">
        <v>2133</v>
      </c>
      <c r="G460" s="207" t="s">
        <v>1314</v>
      </c>
      <c r="H460" s="208">
        <v>1</v>
      </c>
      <c r="I460" s="208" t="s">
        <v>18</v>
      </c>
      <c r="J460" s="187">
        <v>0</v>
      </c>
      <c r="K460" s="296">
        <v>0</v>
      </c>
      <c r="L460" s="209" t="s">
        <v>26</v>
      </c>
      <c r="M460" s="187">
        <v>0</v>
      </c>
      <c r="N460" s="187">
        <v>0</v>
      </c>
      <c r="O460" s="186" t="s">
        <v>26</v>
      </c>
      <c r="P460" s="187">
        <v>0</v>
      </c>
      <c r="Q460" s="187">
        <v>0</v>
      </c>
      <c r="R460" s="186" t="s">
        <v>26</v>
      </c>
      <c r="S460" s="183">
        <v>56</v>
      </c>
      <c r="T460" s="183">
        <v>60</v>
      </c>
      <c r="U460" s="194" t="s">
        <v>3331</v>
      </c>
      <c r="V460" s="298">
        <f>V461+V462</f>
        <v>305</v>
      </c>
      <c r="W460" s="298">
        <f>W461+W462</f>
        <v>275</v>
      </c>
      <c r="X460" s="210" t="s">
        <v>3331</v>
      </c>
      <c r="Y460" s="56"/>
      <c r="Z460" s="210"/>
      <c r="AA460" s="210" t="s">
        <v>3484</v>
      </c>
      <c r="AB460" s="183">
        <f t="shared" si="144"/>
        <v>361</v>
      </c>
      <c r="AC460" s="297">
        <f t="shared" si="143"/>
        <v>335</v>
      </c>
      <c r="AD460" s="233">
        <f t="shared" ref="AD460:AD478" si="145">+AB460/AC460</f>
        <v>1.0776119402985074</v>
      </c>
      <c r="AE460" s="233">
        <f t="shared" ref="AE460:AE478" si="146">+AD460/H460</f>
        <v>1.0776119402985074</v>
      </c>
      <c r="AF460" s="203"/>
    </row>
    <row r="461" spans="1:32" s="200" customFormat="1" ht="15.75" customHeight="1" x14ac:dyDescent="0.25">
      <c r="A461" s="198">
        <v>458</v>
      </c>
      <c r="B461" s="207" t="s">
        <v>2126</v>
      </c>
      <c r="C461" s="321" t="s">
        <v>2127</v>
      </c>
      <c r="D461" s="207" t="s">
        <v>8</v>
      </c>
      <c r="E461" s="322" t="s">
        <v>2155</v>
      </c>
      <c r="F461" s="321" t="s">
        <v>2133</v>
      </c>
      <c r="G461" s="207" t="s">
        <v>1295</v>
      </c>
      <c r="H461" s="208">
        <v>1</v>
      </c>
      <c r="I461" s="208" t="s">
        <v>18</v>
      </c>
      <c r="J461" s="187">
        <v>0</v>
      </c>
      <c r="K461" s="296">
        <v>0</v>
      </c>
      <c r="L461" s="209" t="s">
        <v>26</v>
      </c>
      <c r="M461" s="187">
        <v>0</v>
      </c>
      <c r="N461" s="187">
        <v>0</v>
      </c>
      <c r="O461" s="186" t="s">
        <v>26</v>
      </c>
      <c r="P461" s="183">
        <v>0</v>
      </c>
      <c r="Q461" s="183">
        <v>0</v>
      </c>
      <c r="R461" s="213"/>
      <c r="S461" s="187">
        <v>0</v>
      </c>
      <c r="T461" s="187">
        <v>0</v>
      </c>
      <c r="U461" s="186" t="s">
        <v>26</v>
      </c>
      <c r="V461" s="56">
        <v>0</v>
      </c>
      <c r="W461" s="56">
        <v>0</v>
      </c>
      <c r="X461" s="210" t="s">
        <v>3484</v>
      </c>
      <c r="Y461" s="56"/>
      <c r="Z461" s="210"/>
      <c r="AA461" s="210" t="s">
        <v>3484</v>
      </c>
      <c r="AB461" s="183">
        <f t="shared" si="144"/>
        <v>0</v>
      </c>
      <c r="AC461" s="297">
        <f t="shared" si="143"/>
        <v>0</v>
      </c>
      <c r="AD461" s="233" t="e">
        <f t="shared" si="145"/>
        <v>#DIV/0!</v>
      </c>
      <c r="AE461" s="233" t="e">
        <f t="shared" si="146"/>
        <v>#DIV/0!</v>
      </c>
      <c r="AF461" s="203"/>
    </row>
    <row r="462" spans="1:32" s="200" customFormat="1" ht="15.75" customHeight="1" x14ac:dyDescent="0.25">
      <c r="A462" s="198">
        <v>459</v>
      </c>
      <c r="B462" s="207" t="s">
        <v>2126</v>
      </c>
      <c r="C462" s="321" t="s">
        <v>2127</v>
      </c>
      <c r="D462" s="207" t="s">
        <v>8</v>
      </c>
      <c r="E462" s="180" t="s">
        <v>2156</v>
      </c>
      <c r="F462" s="321" t="s">
        <v>2133</v>
      </c>
      <c r="G462" s="207" t="s">
        <v>1285</v>
      </c>
      <c r="H462" s="208">
        <v>1</v>
      </c>
      <c r="I462" s="208" t="s">
        <v>18</v>
      </c>
      <c r="J462" s="183">
        <v>120</v>
      </c>
      <c r="K462" s="183">
        <v>120</v>
      </c>
      <c r="L462" s="215" t="s">
        <v>2627</v>
      </c>
      <c r="M462" s="183">
        <v>90</v>
      </c>
      <c r="N462" s="192">
        <v>90</v>
      </c>
      <c r="O462" s="212" t="s">
        <v>2533</v>
      </c>
      <c r="P462" s="183">
        <v>177</v>
      </c>
      <c r="Q462" s="183">
        <v>177</v>
      </c>
      <c r="R462" s="213" t="s">
        <v>2762</v>
      </c>
      <c r="S462" s="183">
        <f>44+12</f>
        <v>56</v>
      </c>
      <c r="T462" s="183">
        <v>50</v>
      </c>
      <c r="U462" s="194" t="s">
        <v>2762</v>
      </c>
      <c r="V462" s="56">
        <v>305</v>
      </c>
      <c r="W462" s="56">
        <v>275</v>
      </c>
      <c r="X462" s="210" t="s">
        <v>2762</v>
      </c>
      <c r="Y462" s="56">
        <v>72</v>
      </c>
      <c r="Z462" s="56">
        <v>70</v>
      </c>
      <c r="AA462" s="56" t="s">
        <v>2762</v>
      </c>
      <c r="AB462" s="183">
        <f t="shared" si="144"/>
        <v>820</v>
      </c>
      <c r="AC462" s="297">
        <f t="shared" si="143"/>
        <v>782</v>
      </c>
      <c r="AD462" s="233">
        <f t="shared" si="145"/>
        <v>1.0485933503836318</v>
      </c>
      <c r="AE462" s="233">
        <f t="shared" si="146"/>
        <v>1.0485933503836318</v>
      </c>
      <c r="AF462" s="203"/>
    </row>
    <row r="463" spans="1:32" s="200" customFormat="1" ht="15.75" customHeight="1" x14ac:dyDescent="0.25">
      <c r="A463" s="198">
        <v>460</v>
      </c>
      <c r="B463" s="207" t="s">
        <v>2126</v>
      </c>
      <c r="C463" s="321" t="s">
        <v>2127</v>
      </c>
      <c r="D463" s="207" t="s">
        <v>1287</v>
      </c>
      <c r="E463" s="322" t="s">
        <v>2157</v>
      </c>
      <c r="F463" s="321" t="s">
        <v>2158</v>
      </c>
      <c r="G463" s="207" t="s">
        <v>1314</v>
      </c>
      <c r="H463" s="208">
        <v>1</v>
      </c>
      <c r="I463" s="208" t="s">
        <v>18</v>
      </c>
      <c r="J463" s="187">
        <v>0</v>
      </c>
      <c r="K463" s="296">
        <v>0</v>
      </c>
      <c r="L463" s="209" t="s">
        <v>26</v>
      </c>
      <c r="M463" s="187">
        <v>0</v>
      </c>
      <c r="N463" s="187">
        <v>0</v>
      </c>
      <c r="O463" s="186" t="s">
        <v>26</v>
      </c>
      <c r="P463" s="187">
        <v>0</v>
      </c>
      <c r="Q463" s="187">
        <v>0</v>
      </c>
      <c r="R463" s="186" t="s">
        <v>26</v>
      </c>
      <c r="S463" s="183">
        <v>9</v>
      </c>
      <c r="T463" s="183">
        <v>10</v>
      </c>
      <c r="U463" s="194" t="s">
        <v>3332</v>
      </c>
      <c r="V463" s="298">
        <f>V464+V465</f>
        <v>206</v>
      </c>
      <c r="W463" s="298">
        <f>W464+W465</f>
        <v>110</v>
      </c>
      <c r="X463" s="210" t="s">
        <v>3484</v>
      </c>
      <c r="Y463" s="56"/>
      <c r="Z463" s="210"/>
      <c r="AA463" s="210" t="s">
        <v>3484</v>
      </c>
      <c r="AB463" s="183">
        <f t="shared" si="144"/>
        <v>215</v>
      </c>
      <c r="AC463" s="297">
        <f t="shared" si="143"/>
        <v>120</v>
      </c>
      <c r="AD463" s="233">
        <f t="shared" si="145"/>
        <v>1.7916666666666667</v>
      </c>
      <c r="AE463" s="233">
        <f t="shared" si="146"/>
        <v>1.7916666666666667</v>
      </c>
      <c r="AF463" s="203"/>
    </row>
    <row r="464" spans="1:32" s="200" customFormat="1" ht="15.75" customHeight="1" x14ac:dyDescent="0.25">
      <c r="A464" s="198">
        <v>461</v>
      </c>
      <c r="B464" s="207" t="s">
        <v>2126</v>
      </c>
      <c r="C464" s="321" t="s">
        <v>2127</v>
      </c>
      <c r="D464" s="207" t="s">
        <v>8</v>
      </c>
      <c r="E464" s="346" t="s">
        <v>2159</v>
      </c>
      <c r="F464" s="321" t="s">
        <v>2158</v>
      </c>
      <c r="G464" s="207" t="s">
        <v>1435</v>
      </c>
      <c r="H464" s="208">
        <v>1</v>
      </c>
      <c r="I464" s="208" t="s">
        <v>18</v>
      </c>
      <c r="J464" s="187">
        <v>1</v>
      </c>
      <c r="K464" s="296">
        <v>0</v>
      </c>
      <c r="L464" s="209" t="s">
        <v>26</v>
      </c>
      <c r="M464" s="183">
        <v>41</v>
      </c>
      <c r="N464" s="183">
        <v>1</v>
      </c>
      <c r="O464" s="212" t="s">
        <v>2633</v>
      </c>
      <c r="P464" s="187">
        <v>43</v>
      </c>
      <c r="Q464" s="187">
        <v>43</v>
      </c>
      <c r="R464" s="213" t="s">
        <v>2763</v>
      </c>
      <c r="S464" s="187">
        <v>3</v>
      </c>
      <c r="T464" s="187">
        <v>0</v>
      </c>
      <c r="U464" s="186" t="s">
        <v>26</v>
      </c>
      <c r="V464" s="56">
        <v>164</v>
      </c>
      <c r="W464" s="56">
        <v>45</v>
      </c>
      <c r="X464" s="210" t="s">
        <v>2763</v>
      </c>
      <c r="Y464" s="56">
        <v>24</v>
      </c>
      <c r="Z464" s="56">
        <v>20</v>
      </c>
      <c r="AA464" s="56" t="s">
        <v>2763</v>
      </c>
      <c r="AB464" s="183">
        <f t="shared" si="144"/>
        <v>276</v>
      </c>
      <c r="AC464" s="297">
        <f t="shared" si="143"/>
        <v>109</v>
      </c>
      <c r="AD464" s="233">
        <f t="shared" si="145"/>
        <v>2.5321100917431192</v>
      </c>
      <c r="AE464" s="233">
        <f t="shared" si="146"/>
        <v>2.5321100917431192</v>
      </c>
      <c r="AF464" s="203"/>
    </row>
    <row r="465" spans="1:32" s="200" customFormat="1" ht="15.75" customHeight="1" x14ac:dyDescent="0.25">
      <c r="A465" s="198">
        <v>462</v>
      </c>
      <c r="B465" s="207" t="s">
        <v>2126</v>
      </c>
      <c r="C465" s="321" t="s">
        <v>2127</v>
      </c>
      <c r="D465" s="207" t="s">
        <v>8</v>
      </c>
      <c r="E465" s="346" t="s">
        <v>2160</v>
      </c>
      <c r="F465" s="321" t="s">
        <v>2158</v>
      </c>
      <c r="G465" s="207" t="s">
        <v>1435</v>
      </c>
      <c r="H465" s="208">
        <v>1</v>
      </c>
      <c r="I465" s="208" t="s">
        <v>18</v>
      </c>
      <c r="J465" s="187">
        <v>1</v>
      </c>
      <c r="K465" s="296">
        <v>1</v>
      </c>
      <c r="L465" s="215"/>
      <c r="M465" s="207">
        <v>120</v>
      </c>
      <c r="N465" s="299">
        <v>120</v>
      </c>
      <c r="O465" s="242"/>
      <c r="P465" s="187">
        <v>20</v>
      </c>
      <c r="Q465" s="187">
        <v>23</v>
      </c>
      <c r="R465" s="213" t="s">
        <v>2764</v>
      </c>
      <c r="S465" s="183">
        <v>9</v>
      </c>
      <c r="T465" s="183">
        <v>10</v>
      </c>
      <c r="U465" s="194" t="s">
        <v>2764</v>
      </c>
      <c r="V465" s="56">
        <v>42</v>
      </c>
      <c r="W465" s="56">
        <v>65</v>
      </c>
      <c r="X465" s="210" t="s">
        <v>2764</v>
      </c>
      <c r="Y465" s="56">
        <v>5</v>
      </c>
      <c r="Z465" s="157">
        <v>15</v>
      </c>
      <c r="AA465" s="157" t="s">
        <v>2764</v>
      </c>
      <c r="AB465" s="183">
        <f t="shared" si="144"/>
        <v>197</v>
      </c>
      <c r="AC465" s="297">
        <f t="shared" si="143"/>
        <v>234</v>
      </c>
      <c r="AD465" s="233">
        <f t="shared" si="145"/>
        <v>0.84188034188034189</v>
      </c>
      <c r="AE465" s="233">
        <f t="shared" si="146"/>
        <v>0.84188034188034189</v>
      </c>
      <c r="AF465" s="203"/>
    </row>
    <row r="466" spans="1:32" s="200" customFormat="1" ht="15.75" customHeight="1" x14ac:dyDescent="0.25">
      <c r="A466" s="198">
        <v>463</v>
      </c>
      <c r="B466" s="207" t="s">
        <v>2126</v>
      </c>
      <c r="C466" s="321" t="s">
        <v>2127</v>
      </c>
      <c r="D466" s="207" t="s">
        <v>1287</v>
      </c>
      <c r="E466" s="321" t="s">
        <v>2161</v>
      </c>
      <c r="F466" s="321" t="s">
        <v>2158</v>
      </c>
      <c r="G466" s="207" t="s">
        <v>1314</v>
      </c>
      <c r="H466" s="208">
        <v>1</v>
      </c>
      <c r="I466" s="208" t="s">
        <v>18</v>
      </c>
      <c r="J466" s="187">
        <v>0</v>
      </c>
      <c r="K466" s="296">
        <v>0</v>
      </c>
      <c r="L466" s="209" t="s">
        <v>26</v>
      </c>
      <c r="M466" s="187">
        <v>0</v>
      </c>
      <c r="N466" s="187">
        <v>0</v>
      </c>
      <c r="O466" s="186" t="s">
        <v>26</v>
      </c>
      <c r="P466" s="187">
        <v>0</v>
      </c>
      <c r="Q466" s="187">
        <v>0</v>
      </c>
      <c r="R466" s="186" t="s">
        <v>26</v>
      </c>
      <c r="S466" s="183">
        <f>72+52</f>
        <v>124</v>
      </c>
      <c r="T466" s="183">
        <v>125</v>
      </c>
      <c r="U466" s="178" t="s">
        <v>3333</v>
      </c>
      <c r="V466" s="291">
        <f>V467+V468+V469+V470</f>
        <v>59</v>
      </c>
      <c r="W466" s="56">
        <f>W467+W468+W469+W470</f>
        <v>75</v>
      </c>
      <c r="X466" s="210" t="s">
        <v>2765</v>
      </c>
      <c r="Y466" s="56"/>
      <c r="Z466" s="210"/>
      <c r="AA466" s="210" t="s">
        <v>3484</v>
      </c>
      <c r="AB466" s="183">
        <f t="shared" si="144"/>
        <v>183</v>
      </c>
      <c r="AC466" s="297">
        <f t="shared" si="143"/>
        <v>200</v>
      </c>
      <c r="AD466" s="233">
        <f t="shared" si="145"/>
        <v>0.91500000000000004</v>
      </c>
      <c r="AE466" s="233">
        <f t="shared" si="146"/>
        <v>0.91500000000000004</v>
      </c>
      <c r="AF466" s="203"/>
    </row>
    <row r="467" spans="1:32" s="200" customFormat="1" ht="15.75" customHeight="1" x14ac:dyDescent="0.25">
      <c r="A467" s="198">
        <v>464</v>
      </c>
      <c r="B467" s="207" t="s">
        <v>2126</v>
      </c>
      <c r="C467" s="321" t="s">
        <v>2127</v>
      </c>
      <c r="D467" s="207" t="s">
        <v>8</v>
      </c>
      <c r="E467" s="180" t="s">
        <v>2162</v>
      </c>
      <c r="F467" s="321" t="s">
        <v>2163</v>
      </c>
      <c r="G467" s="207" t="s">
        <v>1285</v>
      </c>
      <c r="H467" s="208">
        <v>1</v>
      </c>
      <c r="I467" s="208" t="s">
        <v>18</v>
      </c>
      <c r="J467" s="183">
        <v>0</v>
      </c>
      <c r="K467" s="183">
        <v>0</v>
      </c>
      <c r="L467" s="215"/>
      <c r="M467" s="207">
        <v>206</v>
      </c>
      <c r="N467" s="299">
        <v>200</v>
      </c>
      <c r="O467" s="242"/>
      <c r="P467" s="214"/>
      <c r="Q467" s="183">
        <v>171</v>
      </c>
      <c r="R467" s="213" t="s">
        <v>3907</v>
      </c>
      <c r="S467" s="214">
        <v>178</v>
      </c>
      <c r="T467" s="183">
        <v>28</v>
      </c>
      <c r="U467" s="194" t="s">
        <v>3909</v>
      </c>
      <c r="V467" s="558">
        <v>59</v>
      </c>
      <c r="W467" s="56">
        <v>75</v>
      </c>
      <c r="X467" s="561" t="s">
        <v>3910</v>
      </c>
      <c r="Y467" s="291">
        <v>80</v>
      </c>
      <c r="Z467" s="56">
        <v>50</v>
      </c>
      <c r="AA467" s="56" t="s">
        <v>3891</v>
      </c>
      <c r="AB467" s="183">
        <f t="shared" si="144"/>
        <v>523</v>
      </c>
      <c r="AC467" s="297">
        <f t="shared" si="143"/>
        <v>524</v>
      </c>
      <c r="AD467" s="233">
        <f t="shared" si="145"/>
        <v>0.99809160305343514</v>
      </c>
      <c r="AE467" s="233">
        <f t="shared" si="146"/>
        <v>0.99809160305343514</v>
      </c>
      <c r="AF467" s="203"/>
    </row>
    <row r="468" spans="1:32" s="200" customFormat="1" ht="15.75" customHeight="1" x14ac:dyDescent="0.25">
      <c r="A468" s="198">
        <v>465</v>
      </c>
      <c r="B468" s="207" t="s">
        <v>2126</v>
      </c>
      <c r="C468" s="321" t="s">
        <v>2127</v>
      </c>
      <c r="D468" s="207" t="s">
        <v>8</v>
      </c>
      <c r="E468" s="327" t="s">
        <v>3791</v>
      </c>
      <c r="F468" s="172" t="s">
        <v>2164</v>
      </c>
      <c r="G468" s="214" t="s">
        <v>1281</v>
      </c>
      <c r="H468" s="208">
        <v>1</v>
      </c>
      <c r="I468" s="208" t="s">
        <v>18</v>
      </c>
      <c r="J468" s="187">
        <v>0</v>
      </c>
      <c r="K468" s="296">
        <v>0</v>
      </c>
      <c r="L468" s="209" t="s">
        <v>26</v>
      </c>
      <c r="M468" s="183">
        <v>1</v>
      </c>
      <c r="N468" s="183">
        <v>1</v>
      </c>
      <c r="O468" s="212" t="s">
        <v>2534</v>
      </c>
      <c r="P468" s="183">
        <v>0</v>
      </c>
      <c r="Q468" s="187">
        <v>1</v>
      </c>
      <c r="R468" s="213"/>
      <c r="S468" s="187">
        <v>0</v>
      </c>
      <c r="T468" s="187">
        <v>0</v>
      </c>
      <c r="U468" s="186" t="s">
        <v>26</v>
      </c>
      <c r="V468" s="298">
        <v>0</v>
      </c>
      <c r="W468" s="56">
        <v>0</v>
      </c>
      <c r="X468" s="210" t="s">
        <v>3484</v>
      </c>
      <c r="Y468" s="56"/>
      <c r="Z468" s="56"/>
      <c r="AA468" s="56" t="s">
        <v>3892</v>
      </c>
      <c r="AB468" s="183">
        <f t="shared" si="144"/>
        <v>1</v>
      </c>
      <c r="AC468" s="297">
        <f t="shared" si="143"/>
        <v>2</v>
      </c>
      <c r="AD468" s="233">
        <f t="shared" si="145"/>
        <v>0.5</v>
      </c>
      <c r="AE468" s="233">
        <f t="shared" si="146"/>
        <v>0.5</v>
      </c>
      <c r="AF468" s="203"/>
    </row>
    <row r="469" spans="1:32" s="200" customFormat="1" ht="15.75" customHeight="1" x14ac:dyDescent="0.25">
      <c r="A469" s="198">
        <v>466</v>
      </c>
      <c r="B469" s="207" t="s">
        <v>2126</v>
      </c>
      <c r="C469" s="321" t="s">
        <v>2127</v>
      </c>
      <c r="D469" s="207" t="s">
        <v>8</v>
      </c>
      <c r="E469" s="321" t="s">
        <v>2165</v>
      </c>
      <c r="F469" s="321" t="s">
        <v>2166</v>
      </c>
      <c r="G469" s="207" t="s">
        <v>1281</v>
      </c>
      <c r="H469" s="208">
        <v>1</v>
      </c>
      <c r="I469" s="208" t="s">
        <v>18</v>
      </c>
      <c r="J469" s="187">
        <v>0</v>
      </c>
      <c r="K469" s="296">
        <v>0</v>
      </c>
      <c r="L469" s="209" t="s">
        <v>26</v>
      </c>
      <c r="M469" s="187">
        <v>0</v>
      </c>
      <c r="N469" s="187">
        <v>0</v>
      </c>
      <c r="O469" s="186" t="s">
        <v>26</v>
      </c>
      <c r="P469" s="187">
        <v>0</v>
      </c>
      <c r="Q469" s="187">
        <v>0</v>
      </c>
      <c r="R469" s="186" t="s">
        <v>26</v>
      </c>
      <c r="S469" s="183">
        <v>3</v>
      </c>
      <c r="T469" s="183">
        <v>3</v>
      </c>
      <c r="U469" s="194" t="s">
        <v>3334</v>
      </c>
      <c r="V469" s="56">
        <v>0</v>
      </c>
      <c r="W469" s="56">
        <v>0</v>
      </c>
      <c r="X469" s="210" t="s">
        <v>3514</v>
      </c>
      <c r="Y469" s="56"/>
      <c r="Z469" s="210"/>
      <c r="AA469" s="210" t="s">
        <v>3484</v>
      </c>
      <c r="AB469" s="183">
        <f t="shared" si="144"/>
        <v>3</v>
      </c>
      <c r="AC469" s="297">
        <f t="shared" si="143"/>
        <v>3</v>
      </c>
      <c r="AD469" s="233">
        <f t="shared" si="145"/>
        <v>1</v>
      </c>
      <c r="AE469" s="233">
        <f t="shared" si="146"/>
        <v>1</v>
      </c>
      <c r="AF469" s="203"/>
    </row>
    <row r="470" spans="1:32" s="200" customFormat="1" ht="15.75" customHeight="1" x14ac:dyDescent="0.25">
      <c r="A470" s="198">
        <v>467</v>
      </c>
      <c r="B470" s="207" t="s">
        <v>2126</v>
      </c>
      <c r="C470" s="321" t="s">
        <v>2127</v>
      </c>
      <c r="D470" s="207" t="s">
        <v>8</v>
      </c>
      <c r="E470" s="321" t="s">
        <v>2167</v>
      </c>
      <c r="F470" s="321" t="s">
        <v>2168</v>
      </c>
      <c r="G470" s="207" t="s">
        <v>1281</v>
      </c>
      <c r="H470" s="208">
        <v>1</v>
      </c>
      <c r="I470" s="208" t="s">
        <v>18</v>
      </c>
      <c r="J470" s="187">
        <v>0</v>
      </c>
      <c r="K470" s="296">
        <v>0</v>
      </c>
      <c r="L470" s="209" t="s">
        <v>26</v>
      </c>
      <c r="M470" s="187">
        <v>0</v>
      </c>
      <c r="N470" s="187">
        <v>0</v>
      </c>
      <c r="O470" s="186" t="s">
        <v>26</v>
      </c>
      <c r="P470" s="187">
        <v>0</v>
      </c>
      <c r="Q470" s="187">
        <v>0</v>
      </c>
      <c r="R470" s="186" t="s">
        <v>26</v>
      </c>
      <c r="S470" s="187">
        <v>0</v>
      </c>
      <c r="T470" s="187">
        <v>0</v>
      </c>
      <c r="U470" s="186" t="s">
        <v>26</v>
      </c>
      <c r="V470" s="298">
        <v>0</v>
      </c>
      <c r="W470" s="56">
        <v>0</v>
      </c>
      <c r="X470" s="210" t="s">
        <v>3484</v>
      </c>
      <c r="Y470" s="56"/>
      <c r="Z470" s="210"/>
      <c r="AA470" s="210" t="s">
        <v>3484</v>
      </c>
      <c r="AB470" s="183">
        <f t="shared" si="144"/>
        <v>0</v>
      </c>
      <c r="AC470" s="297">
        <f t="shared" si="143"/>
        <v>0</v>
      </c>
      <c r="AD470" s="233" t="e">
        <f t="shared" si="145"/>
        <v>#DIV/0!</v>
      </c>
      <c r="AE470" s="233" t="e">
        <f t="shared" si="146"/>
        <v>#DIV/0!</v>
      </c>
      <c r="AF470" s="203"/>
    </row>
    <row r="471" spans="1:32" s="200" customFormat="1" ht="15.75" customHeight="1" x14ac:dyDescent="0.25">
      <c r="A471" s="198">
        <v>468</v>
      </c>
      <c r="B471" s="207" t="s">
        <v>2126</v>
      </c>
      <c r="C471" s="321" t="s">
        <v>2127</v>
      </c>
      <c r="D471" s="207" t="s">
        <v>1287</v>
      </c>
      <c r="E471" s="347" t="s">
        <v>3915</v>
      </c>
      <c r="F471" s="321" t="s">
        <v>2169</v>
      </c>
      <c r="G471" s="207" t="s">
        <v>1285</v>
      </c>
      <c r="H471" s="208">
        <v>1</v>
      </c>
      <c r="I471" s="208" t="s">
        <v>18</v>
      </c>
      <c r="J471" s="183">
        <v>0</v>
      </c>
      <c r="K471" s="183">
        <v>0</v>
      </c>
      <c r="L471" s="191"/>
      <c r="M471" s="183">
        <v>0</v>
      </c>
      <c r="N471" s="183">
        <v>0</v>
      </c>
      <c r="O471" s="212"/>
      <c r="P471" s="183">
        <v>0</v>
      </c>
      <c r="Q471" s="183">
        <v>0</v>
      </c>
      <c r="R471" s="213"/>
      <c r="S471" s="183">
        <v>6</v>
      </c>
      <c r="T471" s="183">
        <v>6</v>
      </c>
      <c r="U471" s="194" t="s">
        <v>3335</v>
      </c>
      <c r="V471" s="56">
        <v>535</v>
      </c>
      <c r="W471" s="56">
        <v>535</v>
      </c>
      <c r="X471" s="210" t="s">
        <v>3515</v>
      </c>
      <c r="Y471" s="56"/>
      <c r="Z471" s="210"/>
      <c r="AA471" s="210" t="s">
        <v>3484</v>
      </c>
      <c r="AB471" s="183">
        <f t="shared" si="144"/>
        <v>541</v>
      </c>
      <c r="AC471" s="297">
        <f t="shared" si="143"/>
        <v>541</v>
      </c>
      <c r="AD471" s="233">
        <f t="shared" si="145"/>
        <v>1</v>
      </c>
      <c r="AE471" s="233">
        <f t="shared" si="146"/>
        <v>1</v>
      </c>
      <c r="AF471" s="203"/>
    </row>
    <row r="472" spans="1:32" s="200" customFormat="1" ht="15.75" customHeight="1" x14ac:dyDescent="0.25">
      <c r="A472" s="198">
        <v>469</v>
      </c>
      <c r="B472" s="207" t="s">
        <v>2126</v>
      </c>
      <c r="C472" s="321" t="s">
        <v>2127</v>
      </c>
      <c r="D472" s="207" t="s">
        <v>8</v>
      </c>
      <c r="E472" s="321" t="s">
        <v>3916</v>
      </c>
      <c r="F472" s="321" t="s">
        <v>2170</v>
      </c>
      <c r="G472" s="207" t="s">
        <v>1295</v>
      </c>
      <c r="H472" s="208">
        <v>1</v>
      </c>
      <c r="I472" s="208" t="s">
        <v>18</v>
      </c>
      <c r="J472" s="187">
        <v>0</v>
      </c>
      <c r="K472" s="296">
        <v>0</v>
      </c>
      <c r="L472" s="209" t="s">
        <v>26</v>
      </c>
      <c r="M472" s="187">
        <v>0</v>
      </c>
      <c r="N472" s="187">
        <v>0</v>
      </c>
      <c r="O472" s="186" t="s">
        <v>26</v>
      </c>
      <c r="P472" s="183">
        <v>0</v>
      </c>
      <c r="Q472" s="187">
        <v>1</v>
      </c>
      <c r="R472" s="213"/>
      <c r="S472" s="187">
        <v>0</v>
      </c>
      <c r="T472" s="187">
        <v>0</v>
      </c>
      <c r="U472" s="186" t="s">
        <v>26</v>
      </c>
      <c r="V472" s="298">
        <v>0</v>
      </c>
      <c r="W472" s="56">
        <v>0</v>
      </c>
      <c r="X472" s="210" t="s">
        <v>3484</v>
      </c>
      <c r="Y472" s="56"/>
      <c r="Z472" s="210"/>
      <c r="AA472" s="210" t="s">
        <v>3484</v>
      </c>
      <c r="AB472" s="183">
        <f t="shared" si="144"/>
        <v>0</v>
      </c>
      <c r="AC472" s="297">
        <f t="shared" si="143"/>
        <v>1</v>
      </c>
      <c r="AD472" s="233">
        <f t="shared" si="145"/>
        <v>0</v>
      </c>
      <c r="AE472" s="233">
        <f t="shared" si="146"/>
        <v>0</v>
      </c>
      <c r="AF472" s="203"/>
    </row>
    <row r="473" spans="1:32" s="200" customFormat="1" ht="15.75" customHeight="1" x14ac:dyDescent="0.25">
      <c r="A473" s="198">
        <v>470</v>
      </c>
      <c r="B473" s="207" t="s">
        <v>2126</v>
      </c>
      <c r="C473" s="321" t="s">
        <v>2127</v>
      </c>
      <c r="D473" s="207" t="s">
        <v>8</v>
      </c>
      <c r="E473" s="321" t="s">
        <v>2171</v>
      </c>
      <c r="F473" s="321" t="s">
        <v>2172</v>
      </c>
      <c r="G473" s="207" t="s">
        <v>1295</v>
      </c>
      <c r="H473" s="208">
        <v>1</v>
      </c>
      <c r="I473" s="208" t="s">
        <v>18</v>
      </c>
      <c r="J473" s="187">
        <v>2</v>
      </c>
      <c r="K473" s="296">
        <v>0</v>
      </c>
      <c r="L473" s="209" t="s">
        <v>26</v>
      </c>
      <c r="M473" s="187">
        <v>4</v>
      </c>
      <c r="N473" s="187">
        <v>0</v>
      </c>
      <c r="O473" s="186" t="s">
        <v>26</v>
      </c>
      <c r="P473" s="183">
        <v>7</v>
      </c>
      <c r="Q473" s="187">
        <v>6</v>
      </c>
      <c r="R473" s="213"/>
      <c r="S473" s="183">
        <v>1</v>
      </c>
      <c r="T473" s="183">
        <v>1</v>
      </c>
      <c r="U473" s="194" t="s">
        <v>3336</v>
      </c>
      <c r="V473" s="298">
        <v>5</v>
      </c>
      <c r="W473" s="56">
        <v>5</v>
      </c>
      <c r="X473" s="210" t="s">
        <v>3336</v>
      </c>
      <c r="Y473" s="56"/>
      <c r="Z473" s="56"/>
      <c r="AA473" s="56" t="s">
        <v>3893</v>
      </c>
      <c r="AB473" s="183">
        <f t="shared" si="144"/>
        <v>19</v>
      </c>
      <c r="AC473" s="297">
        <f t="shared" si="143"/>
        <v>12</v>
      </c>
      <c r="AD473" s="233">
        <f t="shared" si="145"/>
        <v>1.5833333333333333</v>
      </c>
      <c r="AE473" s="233">
        <f t="shared" si="146"/>
        <v>1.5833333333333333</v>
      </c>
      <c r="AF473" s="203"/>
    </row>
    <row r="474" spans="1:32" s="200" customFormat="1" ht="15.75" customHeight="1" x14ac:dyDescent="0.25">
      <c r="A474" s="198">
        <v>471</v>
      </c>
      <c r="B474" s="207" t="s">
        <v>2126</v>
      </c>
      <c r="C474" s="321" t="s">
        <v>2127</v>
      </c>
      <c r="D474" s="207" t="s">
        <v>1287</v>
      </c>
      <c r="E474" s="321" t="s">
        <v>2173</v>
      </c>
      <c r="F474" s="321" t="s">
        <v>2174</v>
      </c>
      <c r="G474" s="207" t="s">
        <v>1314</v>
      </c>
      <c r="H474" s="208">
        <v>1</v>
      </c>
      <c r="I474" s="208" t="s">
        <v>18</v>
      </c>
      <c r="J474" s="187">
        <v>0</v>
      </c>
      <c r="K474" s="296">
        <v>0</v>
      </c>
      <c r="L474" s="209" t="s">
        <v>26</v>
      </c>
      <c r="M474" s="187">
        <v>0</v>
      </c>
      <c r="N474" s="187">
        <v>0</v>
      </c>
      <c r="O474" s="186" t="s">
        <v>26</v>
      </c>
      <c r="P474" s="187">
        <v>0</v>
      </c>
      <c r="Q474" s="187">
        <v>0</v>
      </c>
      <c r="R474" s="186" t="s">
        <v>26</v>
      </c>
      <c r="S474" s="187">
        <v>0</v>
      </c>
      <c r="T474" s="187">
        <v>0</v>
      </c>
      <c r="U474" s="186" t="s">
        <v>26</v>
      </c>
      <c r="V474" s="298">
        <v>0</v>
      </c>
      <c r="W474" s="56">
        <v>0</v>
      </c>
      <c r="X474" s="210" t="s">
        <v>3484</v>
      </c>
      <c r="Y474" s="56"/>
      <c r="Z474" s="210"/>
      <c r="AA474" s="210" t="s">
        <v>3484</v>
      </c>
      <c r="AB474" s="183">
        <f t="shared" si="144"/>
        <v>0</v>
      </c>
      <c r="AC474" s="297">
        <f t="shared" si="143"/>
        <v>0</v>
      </c>
      <c r="AD474" s="233" t="e">
        <f t="shared" si="145"/>
        <v>#DIV/0!</v>
      </c>
      <c r="AE474" s="233" t="e">
        <f t="shared" si="146"/>
        <v>#DIV/0!</v>
      </c>
      <c r="AF474" s="203"/>
    </row>
    <row r="475" spans="1:32" s="200" customFormat="1" ht="15.75" customHeight="1" x14ac:dyDescent="0.25">
      <c r="A475" s="198">
        <v>472</v>
      </c>
      <c r="B475" s="207" t="s">
        <v>2126</v>
      </c>
      <c r="C475" s="321" t="s">
        <v>2127</v>
      </c>
      <c r="D475" s="207" t="s">
        <v>8</v>
      </c>
      <c r="E475" s="321" t="s">
        <v>2175</v>
      </c>
      <c r="F475" s="321" t="s">
        <v>2176</v>
      </c>
      <c r="G475" s="207" t="s">
        <v>1314</v>
      </c>
      <c r="H475" s="208">
        <v>1</v>
      </c>
      <c r="I475" s="208" t="s">
        <v>18</v>
      </c>
      <c r="J475" s="187">
        <v>0</v>
      </c>
      <c r="K475" s="187">
        <v>0</v>
      </c>
      <c r="L475" s="209" t="s">
        <v>26</v>
      </c>
      <c r="M475" s="187">
        <v>0</v>
      </c>
      <c r="N475" s="187">
        <v>0</v>
      </c>
      <c r="O475" s="186" t="s">
        <v>26</v>
      </c>
      <c r="P475" s="187">
        <v>0</v>
      </c>
      <c r="Q475" s="187">
        <v>0</v>
      </c>
      <c r="R475" s="186" t="s">
        <v>26</v>
      </c>
      <c r="S475" s="187">
        <v>0</v>
      </c>
      <c r="T475" s="187">
        <v>0</v>
      </c>
      <c r="U475" s="186" t="s">
        <v>26</v>
      </c>
      <c r="V475" s="298">
        <v>0</v>
      </c>
      <c r="W475" s="56">
        <v>0</v>
      </c>
      <c r="X475" s="210" t="s">
        <v>3484</v>
      </c>
      <c r="Y475" s="56"/>
      <c r="Z475" s="210"/>
      <c r="AA475" s="210" t="s">
        <v>3484</v>
      </c>
      <c r="AB475" s="183">
        <f t="shared" si="144"/>
        <v>0</v>
      </c>
      <c r="AC475" s="297">
        <f t="shared" si="143"/>
        <v>0</v>
      </c>
      <c r="AD475" s="233" t="e">
        <f t="shared" si="145"/>
        <v>#DIV/0!</v>
      </c>
      <c r="AE475" s="233" t="e">
        <f t="shared" si="146"/>
        <v>#DIV/0!</v>
      </c>
      <c r="AF475" s="203"/>
    </row>
    <row r="476" spans="1:32" s="200" customFormat="1" ht="15.75" customHeight="1" x14ac:dyDescent="0.25">
      <c r="A476" s="198">
        <v>473</v>
      </c>
      <c r="B476" s="207" t="s">
        <v>2126</v>
      </c>
      <c r="C476" s="321" t="s">
        <v>2127</v>
      </c>
      <c r="D476" s="207" t="s">
        <v>8</v>
      </c>
      <c r="E476" s="321" t="s">
        <v>2177</v>
      </c>
      <c r="F476" s="321" t="s">
        <v>2178</v>
      </c>
      <c r="G476" s="207" t="s">
        <v>1314</v>
      </c>
      <c r="H476" s="208">
        <v>1</v>
      </c>
      <c r="I476" s="208" t="s">
        <v>18</v>
      </c>
      <c r="J476" s="187">
        <v>0</v>
      </c>
      <c r="K476" s="187">
        <v>0</v>
      </c>
      <c r="L476" s="209" t="s">
        <v>26</v>
      </c>
      <c r="M476" s="187">
        <v>0</v>
      </c>
      <c r="N476" s="187">
        <v>0</v>
      </c>
      <c r="O476" s="186" t="s">
        <v>26</v>
      </c>
      <c r="P476" s="187">
        <v>0</v>
      </c>
      <c r="Q476" s="187">
        <v>0</v>
      </c>
      <c r="R476" s="186" t="s">
        <v>26</v>
      </c>
      <c r="S476" s="187">
        <v>0</v>
      </c>
      <c r="T476" s="187">
        <v>0</v>
      </c>
      <c r="U476" s="186" t="s">
        <v>26</v>
      </c>
      <c r="V476" s="298">
        <v>0</v>
      </c>
      <c r="W476" s="56">
        <v>0</v>
      </c>
      <c r="X476" s="210" t="s">
        <v>3484</v>
      </c>
      <c r="Y476" s="56"/>
      <c r="Z476" s="210"/>
      <c r="AA476" s="210" t="s">
        <v>3484</v>
      </c>
      <c r="AB476" s="183">
        <f t="shared" si="144"/>
        <v>0</v>
      </c>
      <c r="AC476" s="297">
        <f t="shared" si="143"/>
        <v>0</v>
      </c>
      <c r="AD476" s="233" t="e">
        <f t="shared" si="145"/>
        <v>#DIV/0!</v>
      </c>
      <c r="AE476" s="233" t="e">
        <f t="shared" si="146"/>
        <v>#DIV/0!</v>
      </c>
      <c r="AF476" s="203"/>
    </row>
    <row r="477" spans="1:32" s="200" customFormat="1" ht="15.75" customHeight="1" x14ac:dyDescent="0.25">
      <c r="A477" s="198">
        <v>474</v>
      </c>
      <c r="B477" s="207" t="s">
        <v>2126</v>
      </c>
      <c r="C477" s="321" t="s">
        <v>2127</v>
      </c>
      <c r="D477" s="207" t="s">
        <v>1287</v>
      </c>
      <c r="E477" s="321" t="s">
        <v>2179</v>
      </c>
      <c r="F477" s="321" t="s">
        <v>2180</v>
      </c>
      <c r="G477" s="207" t="s">
        <v>1435</v>
      </c>
      <c r="H477" s="208">
        <v>1</v>
      </c>
      <c r="I477" s="208" t="s">
        <v>18</v>
      </c>
      <c r="J477" s="187">
        <v>0</v>
      </c>
      <c r="K477" s="187">
        <v>0</v>
      </c>
      <c r="L477" s="209" t="s">
        <v>26</v>
      </c>
      <c r="M477" s="183">
        <v>0</v>
      </c>
      <c r="N477" s="227">
        <v>1</v>
      </c>
      <c r="O477" s="229"/>
      <c r="P477" s="187">
        <v>1</v>
      </c>
      <c r="Q477" s="187">
        <v>5</v>
      </c>
      <c r="R477" s="213" t="s">
        <v>2766</v>
      </c>
      <c r="S477" s="187">
        <v>0</v>
      </c>
      <c r="T477" s="187">
        <v>0</v>
      </c>
      <c r="U477" s="186" t="s">
        <v>26</v>
      </c>
      <c r="V477" s="298">
        <v>0</v>
      </c>
      <c r="W477" s="56">
        <v>0</v>
      </c>
      <c r="X477" s="210" t="s">
        <v>3484</v>
      </c>
      <c r="Y477" s="56"/>
      <c r="Z477" s="210"/>
      <c r="AA477" s="210" t="s">
        <v>3484</v>
      </c>
      <c r="AB477" s="183">
        <f t="shared" si="144"/>
        <v>1</v>
      </c>
      <c r="AC477" s="297">
        <f t="shared" si="143"/>
        <v>6</v>
      </c>
      <c r="AD477" s="233">
        <f t="shared" si="145"/>
        <v>0.16666666666666666</v>
      </c>
      <c r="AE477" s="233">
        <f t="shared" si="146"/>
        <v>0.16666666666666666</v>
      </c>
      <c r="AF477" s="203"/>
    </row>
    <row r="478" spans="1:32" s="200" customFormat="1" ht="15.75" customHeight="1" x14ac:dyDescent="0.25">
      <c r="A478" s="198">
        <v>475</v>
      </c>
      <c r="B478" s="207" t="s">
        <v>2126</v>
      </c>
      <c r="C478" s="321" t="s">
        <v>2127</v>
      </c>
      <c r="D478" s="207" t="s">
        <v>8</v>
      </c>
      <c r="E478" s="321" t="s">
        <v>2181</v>
      </c>
      <c r="F478" s="321" t="s">
        <v>2182</v>
      </c>
      <c r="G478" s="207" t="s">
        <v>1435</v>
      </c>
      <c r="H478" s="208">
        <v>1</v>
      </c>
      <c r="I478" s="208" t="s">
        <v>18</v>
      </c>
      <c r="J478" s="187">
        <v>0</v>
      </c>
      <c r="K478" s="187">
        <v>0</v>
      </c>
      <c r="L478" s="209" t="s">
        <v>26</v>
      </c>
      <c r="M478" s="183">
        <v>0</v>
      </c>
      <c r="N478" s="227">
        <v>3</v>
      </c>
      <c r="O478" s="229"/>
      <c r="P478" s="187">
        <v>4</v>
      </c>
      <c r="Q478" s="187">
        <v>4</v>
      </c>
      <c r="R478" s="213" t="s">
        <v>2767</v>
      </c>
      <c r="S478" s="187">
        <v>0</v>
      </c>
      <c r="T478" s="187">
        <v>0</v>
      </c>
      <c r="U478" s="186" t="s">
        <v>26</v>
      </c>
      <c r="V478" s="298">
        <v>0</v>
      </c>
      <c r="W478" s="56">
        <v>0</v>
      </c>
      <c r="X478" s="210" t="s">
        <v>3484</v>
      </c>
      <c r="Y478" s="56"/>
      <c r="Z478" s="210"/>
      <c r="AA478" s="210" t="s">
        <v>3484</v>
      </c>
      <c r="AB478" s="183">
        <f t="shared" si="144"/>
        <v>4</v>
      </c>
      <c r="AC478" s="297">
        <f t="shared" si="143"/>
        <v>7</v>
      </c>
      <c r="AD478" s="233">
        <f t="shared" si="145"/>
        <v>0.5714285714285714</v>
      </c>
      <c r="AE478" s="233">
        <f t="shared" si="146"/>
        <v>0.5714285714285714</v>
      </c>
      <c r="AF478" s="203"/>
    </row>
    <row r="479" spans="1:32" s="200" customFormat="1" ht="15.75" hidden="1" customHeight="1" x14ac:dyDescent="0.25">
      <c r="A479" s="198">
        <v>476</v>
      </c>
      <c r="B479" s="207" t="s">
        <v>1110</v>
      </c>
      <c r="C479" s="321" t="s">
        <v>2183</v>
      </c>
      <c r="D479" s="207" t="s">
        <v>1311</v>
      </c>
      <c r="E479" s="321" t="s">
        <v>2184</v>
      </c>
      <c r="F479" s="321" t="s">
        <v>2185</v>
      </c>
      <c r="G479" s="207" t="s">
        <v>1281</v>
      </c>
      <c r="H479" s="233">
        <v>0.7</v>
      </c>
      <c r="I479" s="233" t="s">
        <v>18</v>
      </c>
      <c r="J479" s="185">
        <v>0</v>
      </c>
      <c r="K479" s="187">
        <v>0</v>
      </c>
      <c r="L479" s="209" t="s">
        <v>26</v>
      </c>
      <c r="M479" s="187">
        <v>0</v>
      </c>
      <c r="N479" s="187">
        <v>0</v>
      </c>
      <c r="O479" s="186" t="s">
        <v>26</v>
      </c>
      <c r="P479" s="187">
        <v>0</v>
      </c>
      <c r="Q479" s="187">
        <v>0</v>
      </c>
      <c r="R479" s="186" t="s">
        <v>26</v>
      </c>
      <c r="S479" s="187">
        <v>0</v>
      </c>
      <c r="T479" s="187">
        <v>0</v>
      </c>
      <c r="U479" s="186" t="s">
        <v>26</v>
      </c>
      <c r="V479" s="187">
        <v>0</v>
      </c>
      <c r="W479" s="187">
        <v>0</v>
      </c>
      <c r="X479" s="221" t="s">
        <v>26</v>
      </c>
      <c r="Y479" s="56"/>
      <c r="Z479" s="56"/>
      <c r="AA479" s="131"/>
      <c r="AB479" s="183">
        <f t="shared" ref="AB479" si="147">J479+M479+P479</f>
        <v>0</v>
      </c>
      <c r="AC479" s="183">
        <f t="shared" ref="AC479:AC484" si="148">K479+N479+Q479+T479</f>
        <v>0</v>
      </c>
      <c r="AD479" s="190" t="e">
        <f t="shared" ref="AD479:AD484" si="149">+AB479/AC479</f>
        <v>#DIV/0!</v>
      </c>
      <c r="AE479" s="190" t="e">
        <f t="shared" ref="AE479:AE484" si="150">+AD479/H479</f>
        <v>#DIV/0!</v>
      </c>
      <c r="AF479" s="203"/>
    </row>
    <row r="480" spans="1:32" s="200" customFormat="1" ht="15.75" hidden="1" customHeight="1" x14ac:dyDescent="0.25">
      <c r="A480" s="198">
        <v>477</v>
      </c>
      <c r="B480" s="207" t="s">
        <v>1110</v>
      </c>
      <c r="C480" s="321" t="s">
        <v>2183</v>
      </c>
      <c r="D480" s="207" t="s">
        <v>1282</v>
      </c>
      <c r="E480" s="321" t="s">
        <v>2186</v>
      </c>
      <c r="F480" s="321" t="s">
        <v>2187</v>
      </c>
      <c r="G480" s="207" t="s">
        <v>1285</v>
      </c>
      <c r="H480" s="233">
        <v>0.7</v>
      </c>
      <c r="I480" s="233" t="s">
        <v>18</v>
      </c>
      <c r="J480" s="183">
        <v>0</v>
      </c>
      <c r="K480" s="183">
        <v>0</v>
      </c>
      <c r="L480" s="206"/>
      <c r="M480" s="183">
        <v>0</v>
      </c>
      <c r="N480" s="183">
        <v>0</v>
      </c>
      <c r="O480" s="206" t="s">
        <v>1140</v>
      </c>
      <c r="P480" s="183">
        <v>11</v>
      </c>
      <c r="Q480" s="183">
        <v>11</v>
      </c>
      <c r="R480" s="206" t="s">
        <v>2722</v>
      </c>
      <c r="S480" s="47">
        <v>0</v>
      </c>
      <c r="T480" s="47">
        <v>0</v>
      </c>
      <c r="U480" s="95" t="s">
        <v>1140</v>
      </c>
      <c r="V480" s="188">
        <v>7</v>
      </c>
      <c r="W480" s="188"/>
      <c r="X480" s="189" t="s">
        <v>2722</v>
      </c>
      <c r="Y480" s="56"/>
      <c r="Z480" s="56"/>
      <c r="AA480" s="131"/>
      <c r="AB480" s="183">
        <f t="shared" ref="AB480" si="151">J480+M480+P480+S480+V480</f>
        <v>18</v>
      </c>
      <c r="AC480" s="183">
        <f t="shared" ref="AC480" si="152">K480+N480+Q480+T480+W480</f>
        <v>11</v>
      </c>
      <c r="AD480" s="190">
        <f t="shared" si="149"/>
        <v>1.6363636363636365</v>
      </c>
      <c r="AE480" s="190">
        <f t="shared" si="150"/>
        <v>2.337662337662338</v>
      </c>
      <c r="AF480" s="203"/>
    </row>
    <row r="481" spans="1:32" s="200" customFormat="1" ht="15.75" hidden="1" customHeight="1" x14ac:dyDescent="0.25">
      <c r="A481" s="198">
        <v>478</v>
      </c>
      <c r="B481" s="207" t="s">
        <v>1110</v>
      </c>
      <c r="C481" s="321" t="s">
        <v>2183</v>
      </c>
      <c r="D481" s="207" t="s">
        <v>1287</v>
      </c>
      <c r="E481" s="321" t="s">
        <v>2188</v>
      </c>
      <c r="F481" s="321" t="s">
        <v>2189</v>
      </c>
      <c r="G481" s="207" t="s">
        <v>1314</v>
      </c>
      <c r="H481" s="233">
        <v>0.7</v>
      </c>
      <c r="I481" s="233" t="s">
        <v>18</v>
      </c>
      <c r="J481" s="185">
        <v>0</v>
      </c>
      <c r="K481" s="187">
        <v>0</v>
      </c>
      <c r="L481" s="209" t="s">
        <v>26</v>
      </c>
      <c r="M481" s="185">
        <v>0</v>
      </c>
      <c r="N481" s="185">
        <v>0</v>
      </c>
      <c r="O481" s="186" t="s">
        <v>26</v>
      </c>
      <c r="P481" s="187">
        <v>0</v>
      </c>
      <c r="Q481" s="187">
        <v>0</v>
      </c>
      <c r="R481" s="186" t="s">
        <v>26</v>
      </c>
      <c r="S481" s="187">
        <v>0</v>
      </c>
      <c r="T481" s="187">
        <v>0</v>
      </c>
      <c r="U481" s="186" t="s">
        <v>26</v>
      </c>
      <c r="V481" s="187">
        <v>0</v>
      </c>
      <c r="W481" s="187">
        <v>0</v>
      </c>
      <c r="X481" s="221" t="s">
        <v>26</v>
      </c>
      <c r="Y481" s="56"/>
      <c r="Z481" s="56"/>
      <c r="AA481" s="131"/>
      <c r="AB481" s="183">
        <f>J481+M481+P481</f>
        <v>0</v>
      </c>
      <c r="AC481" s="183">
        <f t="shared" si="148"/>
        <v>0</v>
      </c>
      <c r="AD481" s="190" t="e">
        <f t="shared" si="149"/>
        <v>#DIV/0!</v>
      </c>
      <c r="AE481" s="190" t="e">
        <f t="shared" si="150"/>
        <v>#DIV/0!</v>
      </c>
      <c r="AF481" s="203"/>
    </row>
    <row r="482" spans="1:32" s="200" customFormat="1" ht="15.75" hidden="1" customHeight="1" x14ac:dyDescent="0.25">
      <c r="A482" s="198">
        <v>479</v>
      </c>
      <c r="B482" s="207" t="s">
        <v>1110</v>
      </c>
      <c r="C482" s="321" t="s">
        <v>2183</v>
      </c>
      <c r="D482" s="207" t="s">
        <v>8</v>
      </c>
      <c r="E482" s="321" t="s">
        <v>2190</v>
      </c>
      <c r="F482" s="321" t="s">
        <v>2191</v>
      </c>
      <c r="G482" s="207" t="s">
        <v>1281</v>
      </c>
      <c r="H482" s="233">
        <v>0.7</v>
      </c>
      <c r="I482" s="233" t="s">
        <v>18</v>
      </c>
      <c r="J482" s="185">
        <v>0</v>
      </c>
      <c r="K482" s="187">
        <v>0</v>
      </c>
      <c r="L482" s="209" t="s">
        <v>26</v>
      </c>
      <c r="M482" s="185">
        <v>0</v>
      </c>
      <c r="N482" s="185">
        <v>0</v>
      </c>
      <c r="O482" s="186" t="s">
        <v>26</v>
      </c>
      <c r="P482" s="187">
        <v>0</v>
      </c>
      <c r="Q482" s="187">
        <v>0</v>
      </c>
      <c r="R482" s="186" t="s">
        <v>26</v>
      </c>
      <c r="S482" s="187">
        <v>0</v>
      </c>
      <c r="T482" s="187">
        <v>0</v>
      </c>
      <c r="U482" s="186" t="s">
        <v>26</v>
      </c>
      <c r="V482" s="187">
        <v>0</v>
      </c>
      <c r="W482" s="187">
        <v>0</v>
      </c>
      <c r="X482" s="221" t="s">
        <v>26</v>
      </c>
      <c r="Y482" s="56"/>
      <c r="Z482" s="56"/>
      <c r="AA482" s="131"/>
      <c r="AB482" s="183">
        <f t="shared" ref="AB482:AB484" si="153">J482+M482+P482</f>
        <v>0</v>
      </c>
      <c r="AC482" s="183">
        <f t="shared" si="148"/>
        <v>0</v>
      </c>
      <c r="AD482" s="190" t="e">
        <f t="shared" si="149"/>
        <v>#DIV/0!</v>
      </c>
      <c r="AE482" s="190" t="e">
        <f t="shared" si="150"/>
        <v>#DIV/0!</v>
      </c>
      <c r="AF482" s="203"/>
    </row>
    <row r="483" spans="1:32" s="200" customFormat="1" ht="15.75" hidden="1" customHeight="1" x14ac:dyDescent="0.25">
      <c r="A483" s="198">
        <v>480</v>
      </c>
      <c r="B483" s="207" t="s">
        <v>1110</v>
      </c>
      <c r="C483" s="321" t="s">
        <v>2183</v>
      </c>
      <c r="D483" s="207" t="s">
        <v>8</v>
      </c>
      <c r="E483" s="321" t="s">
        <v>2192</v>
      </c>
      <c r="F483" s="321" t="s">
        <v>2193</v>
      </c>
      <c r="G483" s="207" t="s">
        <v>1281</v>
      </c>
      <c r="H483" s="233">
        <v>1</v>
      </c>
      <c r="I483" s="233" t="s">
        <v>18</v>
      </c>
      <c r="J483" s="185">
        <v>0</v>
      </c>
      <c r="K483" s="187">
        <v>0</v>
      </c>
      <c r="L483" s="209" t="s">
        <v>26</v>
      </c>
      <c r="M483" s="185">
        <v>0</v>
      </c>
      <c r="N483" s="185">
        <v>0</v>
      </c>
      <c r="O483" s="186" t="s">
        <v>26</v>
      </c>
      <c r="P483" s="187">
        <v>0</v>
      </c>
      <c r="Q483" s="187">
        <v>0</v>
      </c>
      <c r="R483" s="186" t="s">
        <v>26</v>
      </c>
      <c r="S483" s="187">
        <v>0</v>
      </c>
      <c r="T483" s="187">
        <v>0</v>
      </c>
      <c r="U483" s="186" t="s">
        <v>26</v>
      </c>
      <c r="V483" s="187">
        <v>0</v>
      </c>
      <c r="W483" s="187">
        <v>0</v>
      </c>
      <c r="X483" s="221" t="s">
        <v>26</v>
      </c>
      <c r="Y483" s="56"/>
      <c r="Z483" s="56"/>
      <c r="AA483" s="131"/>
      <c r="AB483" s="183">
        <f t="shared" si="153"/>
        <v>0</v>
      </c>
      <c r="AC483" s="183">
        <f t="shared" si="148"/>
        <v>0</v>
      </c>
      <c r="AD483" s="190" t="e">
        <f t="shared" si="149"/>
        <v>#DIV/0!</v>
      </c>
      <c r="AE483" s="190" t="e">
        <f t="shared" si="150"/>
        <v>#DIV/0!</v>
      </c>
      <c r="AF483" s="203"/>
    </row>
    <row r="484" spans="1:32" s="200" customFormat="1" ht="15.75" hidden="1" customHeight="1" x14ac:dyDescent="0.25">
      <c r="A484" s="198">
        <v>481</v>
      </c>
      <c r="B484" s="207" t="s">
        <v>1110</v>
      </c>
      <c r="C484" s="321" t="s">
        <v>2183</v>
      </c>
      <c r="D484" s="207" t="s">
        <v>1287</v>
      </c>
      <c r="E484" s="321" t="s">
        <v>2194</v>
      </c>
      <c r="F484" s="321" t="s">
        <v>2195</v>
      </c>
      <c r="G484" s="207" t="s">
        <v>1314</v>
      </c>
      <c r="H484" s="274">
        <v>1</v>
      </c>
      <c r="I484" s="274" t="s">
        <v>18</v>
      </c>
      <c r="J484" s="185">
        <v>0</v>
      </c>
      <c r="K484" s="187">
        <v>0</v>
      </c>
      <c r="L484" s="209" t="s">
        <v>26</v>
      </c>
      <c r="M484" s="185">
        <v>0</v>
      </c>
      <c r="N484" s="185">
        <v>0</v>
      </c>
      <c r="O484" s="186" t="s">
        <v>26</v>
      </c>
      <c r="P484" s="187">
        <v>0</v>
      </c>
      <c r="Q484" s="187">
        <v>0</v>
      </c>
      <c r="R484" s="186" t="s">
        <v>26</v>
      </c>
      <c r="S484" s="187">
        <v>0</v>
      </c>
      <c r="T484" s="187">
        <v>0</v>
      </c>
      <c r="U484" s="186" t="s">
        <v>26</v>
      </c>
      <c r="V484" s="187">
        <v>0</v>
      </c>
      <c r="W484" s="187">
        <v>0</v>
      </c>
      <c r="X484" s="221" t="s">
        <v>26</v>
      </c>
      <c r="Y484" s="56"/>
      <c r="Z484" s="56"/>
      <c r="AA484" s="131"/>
      <c r="AB484" s="183">
        <f t="shared" si="153"/>
        <v>0</v>
      </c>
      <c r="AC484" s="183">
        <f t="shared" si="148"/>
        <v>0</v>
      </c>
      <c r="AD484" s="190" t="e">
        <f t="shared" si="149"/>
        <v>#DIV/0!</v>
      </c>
      <c r="AE484" s="190" t="e">
        <f t="shared" si="150"/>
        <v>#DIV/0!</v>
      </c>
      <c r="AF484" s="203"/>
    </row>
    <row r="485" spans="1:32" s="200" customFormat="1" ht="15.75" hidden="1" customHeight="1" x14ac:dyDescent="0.25">
      <c r="A485" s="198">
        <v>482</v>
      </c>
      <c r="B485" s="207" t="s">
        <v>1110</v>
      </c>
      <c r="C485" s="321" t="s">
        <v>2183</v>
      </c>
      <c r="D485" s="207" t="s">
        <v>8</v>
      </c>
      <c r="E485" s="321" t="s">
        <v>2196</v>
      </c>
      <c r="F485" s="321" t="s">
        <v>2197</v>
      </c>
      <c r="G485" s="214" t="s">
        <v>1314</v>
      </c>
      <c r="H485" s="274">
        <v>0.1</v>
      </c>
      <c r="I485" s="274" t="s">
        <v>831</v>
      </c>
      <c r="J485" s="185">
        <v>0</v>
      </c>
      <c r="K485" s="187">
        <v>0</v>
      </c>
      <c r="L485" s="209" t="s">
        <v>26</v>
      </c>
      <c r="M485" s="185">
        <v>0</v>
      </c>
      <c r="N485" s="185">
        <v>0</v>
      </c>
      <c r="O485" s="186" t="s">
        <v>26</v>
      </c>
      <c r="P485" s="183">
        <v>0</v>
      </c>
      <c r="Q485" s="183">
        <v>0</v>
      </c>
      <c r="R485" s="206" t="s">
        <v>2723</v>
      </c>
      <c r="S485" s="187">
        <v>0</v>
      </c>
      <c r="T485" s="187">
        <v>0</v>
      </c>
      <c r="U485" s="186" t="s">
        <v>26</v>
      </c>
      <c r="V485" s="188">
        <v>0</v>
      </c>
      <c r="W485" s="188">
        <v>0</v>
      </c>
      <c r="X485" s="189" t="s">
        <v>3494</v>
      </c>
      <c r="Y485" s="56"/>
      <c r="Z485" s="56"/>
      <c r="AA485" s="131"/>
      <c r="AB485" s="211"/>
      <c r="AC485" s="211"/>
      <c r="AD485" s="211"/>
      <c r="AE485" s="225"/>
      <c r="AF485" s="211"/>
    </row>
    <row r="486" spans="1:32" s="200" customFormat="1" ht="15.75" hidden="1" customHeight="1" x14ac:dyDescent="0.25">
      <c r="A486" s="198">
        <v>483</v>
      </c>
      <c r="B486" s="207" t="s">
        <v>1110</v>
      </c>
      <c r="C486" s="321" t="s">
        <v>2183</v>
      </c>
      <c r="D486" s="207" t="s">
        <v>8</v>
      </c>
      <c r="E486" s="180" t="s">
        <v>2198</v>
      </c>
      <c r="F486" s="321" t="s">
        <v>2199</v>
      </c>
      <c r="G486" s="207" t="s">
        <v>1285</v>
      </c>
      <c r="H486" s="274">
        <v>1</v>
      </c>
      <c r="I486" s="274" t="s">
        <v>18</v>
      </c>
      <c r="J486" s="183">
        <v>2</v>
      </c>
      <c r="K486" s="183">
        <v>2</v>
      </c>
      <c r="L486" s="206" t="s">
        <v>2200</v>
      </c>
      <c r="M486" s="183">
        <v>3</v>
      </c>
      <c r="N486" s="183">
        <v>3</v>
      </c>
      <c r="O486" s="206" t="s">
        <v>2526</v>
      </c>
      <c r="P486" s="183">
        <v>2</v>
      </c>
      <c r="Q486" s="183"/>
      <c r="R486" s="206" t="s">
        <v>2724</v>
      </c>
      <c r="S486" s="47">
        <v>7</v>
      </c>
      <c r="T486" s="47">
        <v>7</v>
      </c>
      <c r="U486" s="358" t="s">
        <v>3305</v>
      </c>
      <c r="V486" s="188">
        <v>11</v>
      </c>
      <c r="W486" s="188"/>
      <c r="X486" s="189" t="s">
        <v>3495</v>
      </c>
      <c r="Y486" s="56"/>
      <c r="Z486" s="56"/>
      <c r="AA486" s="131"/>
      <c r="AB486" s="183">
        <f t="shared" ref="AB486:AB488" si="154">J486+M486+P486+S486+V486</f>
        <v>25</v>
      </c>
      <c r="AC486" s="183">
        <f t="shared" ref="AC486:AC488" si="155">K486+N486+Q486+T486+W486</f>
        <v>12</v>
      </c>
      <c r="AD486" s="190">
        <f t="shared" ref="AD486:AD513" si="156">+AB486/AC486</f>
        <v>2.0833333333333335</v>
      </c>
      <c r="AE486" s="190">
        <f t="shared" ref="AE486:AE513" si="157">+AD486/H486</f>
        <v>2.0833333333333335</v>
      </c>
      <c r="AF486" s="203"/>
    </row>
    <row r="487" spans="1:32" s="200" customFormat="1" ht="15.75" hidden="1" customHeight="1" x14ac:dyDescent="0.25">
      <c r="A487" s="198">
        <v>484</v>
      </c>
      <c r="B487" s="207" t="s">
        <v>1110</v>
      </c>
      <c r="C487" s="321" t="s">
        <v>2183</v>
      </c>
      <c r="D487" s="207" t="s">
        <v>1287</v>
      </c>
      <c r="E487" s="180" t="s">
        <v>2201</v>
      </c>
      <c r="F487" s="321" t="s">
        <v>2202</v>
      </c>
      <c r="G487" s="207" t="s">
        <v>1285</v>
      </c>
      <c r="H487" s="233">
        <v>1</v>
      </c>
      <c r="I487" s="233" t="s">
        <v>18</v>
      </c>
      <c r="J487" s="192">
        <v>93</v>
      </c>
      <c r="K487" s="183">
        <v>93</v>
      </c>
      <c r="L487" s="206" t="s">
        <v>2203</v>
      </c>
      <c r="M487" s="183">
        <v>90</v>
      </c>
      <c r="N487" s="183">
        <v>90</v>
      </c>
      <c r="O487" s="206" t="s">
        <v>2527</v>
      </c>
      <c r="P487" s="183">
        <v>4</v>
      </c>
      <c r="Q487" s="183"/>
      <c r="R487" s="206" t="s">
        <v>2725</v>
      </c>
      <c r="S487" s="47">
        <v>66</v>
      </c>
      <c r="T487" s="47">
        <v>66</v>
      </c>
      <c r="U487" s="358" t="s">
        <v>3306</v>
      </c>
      <c r="V487" s="188">
        <v>143</v>
      </c>
      <c r="W487" s="188"/>
      <c r="X487" s="189" t="s">
        <v>3496</v>
      </c>
      <c r="Y487" s="56"/>
      <c r="Z487" s="56"/>
      <c r="AA487" s="131"/>
      <c r="AB487" s="183">
        <f t="shared" si="154"/>
        <v>396</v>
      </c>
      <c r="AC487" s="183">
        <f t="shared" si="155"/>
        <v>249</v>
      </c>
      <c r="AD487" s="190">
        <f t="shared" si="156"/>
        <v>1.5903614457831325</v>
      </c>
      <c r="AE487" s="190">
        <f t="shared" si="157"/>
        <v>1.5903614457831325</v>
      </c>
      <c r="AF487" s="203"/>
    </row>
    <row r="488" spans="1:32" s="200" customFormat="1" ht="15.75" hidden="1" customHeight="1" x14ac:dyDescent="0.25">
      <c r="A488" s="198">
        <v>485</v>
      </c>
      <c r="B488" s="207" t="s">
        <v>1110</v>
      </c>
      <c r="C488" s="321" t="s">
        <v>2183</v>
      </c>
      <c r="D488" s="207" t="s">
        <v>8</v>
      </c>
      <c r="E488" s="180" t="s">
        <v>2204</v>
      </c>
      <c r="F488" s="321" t="s">
        <v>2205</v>
      </c>
      <c r="G488" s="207" t="s">
        <v>1281</v>
      </c>
      <c r="H488" s="233">
        <v>1</v>
      </c>
      <c r="I488" s="233" t="s">
        <v>18</v>
      </c>
      <c r="J488" s="183">
        <v>22</v>
      </c>
      <c r="K488" s="183">
        <v>22</v>
      </c>
      <c r="L488" s="206"/>
      <c r="M488" s="187">
        <v>0</v>
      </c>
      <c r="N488" s="187">
        <v>0</v>
      </c>
      <c r="O488" s="186" t="s">
        <v>26</v>
      </c>
      <c r="P488" s="187">
        <v>0</v>
      </c>
      <c r="Q488" s="187">
        <v>0</v>
      </c>
      <c r="R488" s="186" t="s">
        <v>26</v>
      </c>
      <c r="S488" s="47">
        <v>92</v>
      </c>
      <c r="T488" s="95">
        <v>0</v>
      </c>
      <c r="U488" s="358" t="s">
        <v>3307</v>
      </c>
      <c r="V488" s="188">
        <v>92</v>
      </c>
      <c r="W488" s="188"/>
      <c r="X488" s="189" t="s">
        <v>3497</v>
      </c>
      <c r="Y488" s="56"/>
      <c r="Z488" s="56"/>
      <c r="AA488" s="131"/>
      <c r="AB488" s="183">
        <f t="shared" si="154"/>
        <v>206</v>
      </c>
      <c r="AC488" s="183">
        <f t="shared" si="155"/>
        <v>22</v>
      </c>
      <c r="AD488" s="190">
        <f t="shared" si="156"/>
        <v>9.3636363636363633</v>
      </c>
      <c r="AE488" s="190">
        <f t="shared" si="157"/>
        <v>9.3636363636363633</v>
      </c>
      <c r="AF488" s="203"/>
    </row>
    <row r="489" spans="1:32" s="200" customFormat="1" ht="15.75" hidden="1" customHeight="1" x14ac:dyDescent="0.25">
      <c r="A489" s="198">
        <v>486</v>
      </c>
      <c r="B489" s="207" t="s">
        <v>1110</v>
      </c>
      <c r="C489" s="321" t="s">
        <v>2183</v>
      </c>
      <c r="D489" s="207" t="s">
        <v>8</v>
      </c>
      <c r="E489" s="321" t="s">
        <v>2206</v>
      </c>
      <c r="F489" s="321" t="s">
        <v>2207</v>
      </c>
      <c r="G489" s="207" t="s">
        <v>1281</v>
      </c>
      <c r="H489" s="233">
        <v>1</v>
      </c>
      <c r="I489" s="233" t="s">
        <v>18</v>
      </c>
      <c r="J489" s="185">
        <v>0</v>
      </c>
      <c r="K489" s="187">
        <v>0</v>
      </c>
      <c r="L489" s="209" t="s">
        <v>26</v>
      </c>
      <c r="M489" s="187">
        <v>0</v>
      </c>
      <c r="N489" s="187">
        <v>0</v>
      </c>
      <c r="O489" s="186" t="s">
        <v>26</v>
      </c>
      <c r="P489" s="187">
        <v>0</v>
      </c>
      <c r="Q489" s="187">
        <v>0</v>
      </c>
      <c r="R489" s="186" t="s">
        <v>26</v>
      </c>
      <c r="S489" s="187">
        <v>0</v>
      </c>
      <c r="T489" s="187">
        <v>0</v>
      </c>
      <c r="U489" s="186" t="s">
        <v>26</v>
      </c>
      <c r="V489" s="187">
        <v>0</v>
      </c>
      <c r="W489" s="187">
        <v>0</v>
      </c>
      <c r="X489" s="221" t="s">
        <v>26</v>
      </c>
      <c r="Y489" s="56"/>
      <c r="Z489" s="56"/>
      <c r="AA489" s="131"/>
      <c r="AB489" s="183">
        <f>J489+M489+P489</f>
        <v>0</v>
      </c>
      <c r="AC489" s="183">
        <f t="shared" ref="AC489:AC506" si="158">K489+N489+Q489+T489</f>
        <v>0</v>
      </c>
      <c r="AD489" s="190" t="e">
        <f t="shared" si="156"/>
        <v>#DIV/0!</v>
      </c>
      <c r="AE489" s="190" t="e">
        <f t="shared" si="157"/>
        <v>#DIV/0!</v>
      </c>
      <c r="AF489" s="203"/>
    </row>
    <row r="490" spans="1:32" s="200" customFormat="1" ht="15.75" hidden="1" customHeight="1" x14ac:dyDescent="0.25">
      <c r="A490" s="198">
        <v>487</v>
      </c>
      <c r="B490" s="207" t="s">
        <v>91</v>
      </c>
      <c r="C490" s="321" t="s">
        <v>2208</v>
      </c>
      <c r="D490" s="207" t="s">
        <v>1311</v>
      </c>
      <c r="E490" s="321" t="s">
        <v>2209</v>
      </c>
      <c r="F490" s="321" t="s">
        <v>2210</v>
      </c>
      <c r="G490" s="207" t="s">
        <v>1295</v>
      </c>
      <c r="H490" s="208">
        <v>1</v>
      </c>
      <c r="I490" s="207" t="s">
        <v>18</v>
      </c>
      <c r="J490" s="187">
        <v>0</v>
      </c>
      <c r="K490" s="187">
        <v>0</v>
      </c>
      <c r="L490" s="209" t="s">
        <v>26</v>
      </c>
      <c r="M490" s="187">
        <v>0</v>
      </c>
      <c r="N490" s="187">
        <v>0</v>
      </c>
      <c r="O490" s="186" t="s">
        <v>26</v>
      </c>
      <c r="P490" s="207">
        <v>1</v>
      </c>
      <c r="Q490" s="187">
        <v>1</v>
      </c>
      <c r="R490" s="292" t="s">
        <v>3366</v>
      </c>
      <c r="S490" s="187">
        <v>0</v>
      </c>
      <c r="T490" s="187">
        <v>0</v>
      </c>
      <c r="U490" s="186" t="s">
        <v>26</v>
      </c>
      <c r="V490" s="56" t="s">
        <v>1164</v>
      </c>
      <c r="W490" s="56"/>
      <c r="X490" s="210"/>
      <c r="Y490" s="56"/>
      <c r="Z490" s="56"/>
      <c r="AA490" s="131"/>
      <c r="AB490" s="183">
        <f>J490+M490+P490+S490</f>
        <v>1</v>
      </c>
      <c r="AC490" s="183">
        <f t="shared" ref="AC490:AC494" si="159">K490+N490+Q490+T490+W490</f>
        <v>1</v>
      </c>
      <c r="AD490" s="190">
        <f t="shared" si="156"/>
        <v>1</v>
      </c>
      <c r="AE490" s="190">
        <f t="shared" si="157"/>
        <v>1</v>
      </c>
      <c r="AF490" s="203"/>
    </row>
    <row r="491" spans="1:32" s="200" customFormat="1" ht="15.75" hidden="1" customHeight="1" x14ac:dyDescent="0.25">
      <c r="A491" s="198">
        <v>488</v>
      </c>
      <c r="B491" s="207" t="s">
        <v>91</v>
      </c>
      <c r="C491" s="321" t="s">
        <v>2208</v>
      </c>
      <c r="D491" s="207" t="s">
        <v>1282</v>
      </c>
      <c r="E491" s="321" t="s">
        <v>2211</v>
      </c>
      <c r="F491" s="321" t="s">
        <v>2212</v>
      </c>
      <c r="G491" s="207" t="s">
        <v>1285</v>
      </c>
      <c r="H491" s="208">
        <v>1</v>
      </c>
      <c r="I491" s="207" t="s">
        <v>18</v>
      </c>
      <c r="J491" s="202">
        <v>1</v>
      </c>
      <c r="K491" s="187">
        <v>1</v>
      </c>
      <c r="L491" s="292" t="s">
        <v>3366</v>
      </c>
      <c r="M491" s="202">
        <v>1</v>
      </c>
      <c r="N491" s="187">
        <v>1</v>
      </c>
      <c r="O491" s="292" t="s">
        <v>3366</v>
      </c>
      <c r="P491" s="207">
        <v>1</v>
      </c>
      <c r="Q491" s="187">
        <v>1</v>
      </c>
      <c r="R491" s="292" t="s">
        <v>3366</v>
      </c>
      <c r="S491" s="183">
        <v>2</v>
      </c>
      <c r="T491" s="183">
        <v>0</v>
      </c>
      <c r="U491" s="167" t="s">
        <v>3090</v>
      </c>
      <c r="V491" s="56">
        <v>1</v>
      </c>
      <c r="W491" s="56">
        <v>1</v>
      </c>
      <c r="X491" s="210" t="s">
        <v>3685</v>
      </c>
      <c r="Y491" s="56"/>
      <c r="Z491" s="56"/>
      <c r="AA491" s="131"/>
      <c r="AB491" s="183">
        <f t="shared" ref="AB491:AB494" si="160">J491+M491+P491+S491+V491</f>
        <v>6</v>
      </c>
      <c r="AC491" s="183">
        <f t="shared" si="159"/>
        <v>4</v>
      </c>
      <c r="AD491" s="190">
        <f t="shared" si="156"/>
        <v>1.5</v>
      </c>
      <c r="AE491" s="190">
        <f t="shared" si="157"/>
        <v>1.5</v>
      </c>
      <c r="AF491" s="203"/>
    </row>
    <row r="492" spans="1:32" s="200" customFormat="1" ht="15.75" hidden="1" customHeight="1" x14ac:dyDescent="0.25">
      <c r="A492" s="198">
        <v>489</v>
      </c>
      <c r="B492" s="207" t="s">
        <v>91</v>
      </c>
      <c r="C492" s="321" t="s">
        <v>2208</v>
      </c>
      <c r="D492" s="207" t="s">
        <v>1287</v>
      </c>
      <c r="E492" s="321" t="s">
        <v>2213</v>
      </c>
      <c r="F492" s="321" t="s">
        <v>2214</v>
      </c>
      <c r="G492" s="207" t="s">
        <v>1285</v>
      </c>
      <c r="H492" s="208">
        <v>1</v>
      </c>
      <c r="I492" s="207" t="s">
        <v>18</v>
      </c>
      <c r="J492" s="202">
        <v>1</v>
      </c>
      <c r="K492" s="187">
        <v>1</v>
      </c>
      <c r="L492" s="292" t="s">
        <v>3366</v>
      </c>
      <c r="M492" s="202">
        <v>1</v>
      </c>
      <c r="N492" s="187">
        <v>1</v>
      </c>
      <c r="O492" s="292" t="s">
        <v>3366</v>
      </c>
      <c r="P492" s="207">
        <v>1</v>
      </c>
      <c r="Q492" s="187">
        <v>1</v>
      </c>
      <c r="R492" s="292" t="s">
        <v>3366</v>
      </c>
      <c r="S492" s="183">
        <v>0</v>
      </c>
      <c r="T492" s="183">
        <v>0</v>
      </c>
      <c r="U492" s="292" t="s">
        <v>3091</v>
      </c>
      <c r="V492" s="56">
        <v>100</v>
      </c>
      <c r="W492" s="56">
        <v>100</v>
      </c>
      <c r="X492" s="210"/>
      <c r="Y492" s="56"/>
      <c r="Z492" s="56"/>
      <c r="AA492" s="131"/>
      <c r="AB492" s="183">
        <f t="shared" si="160"/>
        <v>103</v>
      </c>
      <c r="AC492" s="183">
        <f t="shared" si="159"/>
        <v>103</v>
      </c>
      <c r="AD492" s="190">
        <f t="shared" si="156"/>
        <v>1</v>
      </c>
      <c r="AE492" s="190">
        <f t="shared" si="157"/>
        <v>1</v>
      </c>
      <c r="AF492" s="203"/>
    </row>
    <row r="493" spans="1:32" s="200" customFormat="1" ht="15.75" hidden="1" customHeight="1" x14ac:dyDescent="0.25">
      <c r="A493" s="198">
        <v>490</v>
      </c>
      <c r="B493" s="207" t="s">
        <v>91</v>
      </c>
      <c r="C493" s="321" t="s">
        <v>2208</v>
      </c>
      <c r="D493" s="207" t="s">
        <v>8</v>
      </c>
      <c r="E493" s="321" t="s">
        <v>2215</v>
      </c>
      <c r="F493" s="321" t="s">
        <v>2216</v>
      </c>
      <c r="G493" s="207" t="s">
        <v>1285</v>
      </c>
      <c r="H493" s="208">
        <v>1</v>
      </c>
      <c r="I493" s="207" t="s">
        <v>18</v>
      </c>
      <c r="J493" s="202">
        <v>100</v>
      </c>
      <c r="K493" s="207">
        <v>100</v>
      </c>
      <c r="L493" s="292" t="s">
        <v>3366</v>
      </c>
      <c r="M493" s="202">
        <v>100</v>
      </c>
      <c r="N493" s="207">
        <v>100</v>
      </c>
      <c r="O493" s="292" t="s">
        <v>3366</v>
      </c>
      <c r="P493" s="207">
        <v>100</v>
      </c>
      <c r="Q493" s="207">
        <v>100</v>
      </c>
      <c r="R493" s="292" t="s">
        <v>3366</v>
      </c>
      <c r="S493" s="304">
        <v>1</v>
      </c>
      <c r="T493" s="304">
        <v>1</v>
      </c>
      <c r="U493" s="261" t="s">
        <v>3092</v>
      </c>
      <c r="V493" s="258">
        <v>1</v>
      </c>
      <c r="W493" s="258">
        <v>1</v>
      </c>
      <c r="X493" s="210" t="s">
        <v>3686</v>
      </c>
      <c r="Y493" s="56"/>
      <c r="Z493" s="56"/>
      <c r="AA493" s="131"/>
      <c r="AB493" s="183">
        <f t="shared" si="160"/>
        <v>302</v>
      </c>
      <c r="AC493" s="183">
        <f t="shared" si="159"/>
        <v>302</v>
      </c>
      <c r="AD493" s="190">
        <f t="shared" si="156"/>
        <v>1</v>
      </c>
      <c r="AE493" s="190">
        <f t="shared" si="157"/>
        <v>1</v>
      </c>
      <c r="AF493" s="203"/>
    </row>
    <row r="494" spans="1:32" s="200" customFormat="1" ht="15.75" hidden="1" customHeight="1" x14ac:dyDescent="0.25">
      <c r="A494" s="198">
        <v>491</v>
      </c>
      <c r="B494" s="207" t="s">
        <v>91</v>
      </c>
      <c r="C494" s="321" t="s">
        <v>2208</v>
      </c>
      <c r="D494" s="207" t="s">
        <v>8</v>
      </c>
      <c r="E494" s="321" t="s">
        <v>2217</v>
      </c>
      <c r="F494" s="321" t="s">
        <v>2218</v>
      </c>
      <c r="G494" s="207" t="s">
        <v>1285</v>
      </c>
      <c r="H494" s="208">
        <v>1</v>
      </c>
      <c r="I494" s="207" t="s">
        <v>18</v>
      </c>
      <c r="J494" s="187">
        <v>0</v>
      </c>
      <c r="K494" s="187">
        <v>0</v>
      </c>
      <c r="L494" s="209" t="s">
        <v>26</v>
      </c>
      <c r="M494" s="187">
        <v>0</v>
      </c>
      <c r="N494" s="187">
        <v>0</v>
      </c>
      <c r="O494" s="186" t="s">
        <v>26</v>
      </c>
      <c r="P494" s="305">
        <v>1</v>
      </c>
      <c r="Q494" s="305">
        <v>1</v>
      </c>
      <c r="R494" s="186" t="s">
        <v>26</v>
      </c>
      <c r="S494" s="183">
        <v>0</v>
      </c>
      <c r="T494" s="183">
        <v>0</v>
      </c>
      <c r="U494" s="167" t="s">
        <v>3093</v>
      </c>
      <c r="V494" s="56">
        <v>1</v>
      </c>
      <c r="W494" s="56">
        <v>1</v>
      </c>
      <c r="X494" s="210" t="s">
        <v>3687</v>
      </c>
      <c r="Y494" s="56"/>
      <c r="Z494" s="56"/>
      <c r="AA494" s="131"/>
      <c r="AB494" s="183">
        <f t="shared" si="160"/>
        <v>2</v>
      </c>
      <c r="AC494" s="183">
        <f t="shared" si="159"/>
        <v>2</v>
      </c>
      <c r="AD494" s="190">
        <f t="shared" si="156"/>
        <v>1</v>
      </c>
      <c r="AE494" s="190">
        <f t="shared" si="157"/>
        <v>1</v>
      </c>
      <c r="AF494" s="203"/>
    </row>
    <row r="495" spans="1:32" s="200" customFormat="1" ht="15.75" hidden="1" customHeight="1" x14ac:dyDescent="0.25">
      <c r="A495" s="198">
        <v>492</v>
      </c>
      <c r="B495" s="207" t="s">
        <v>91</v>
      </c>
      <c r="C495" s="321" t="s">
        <v>2208</v>
      </c>
      <c r="D495" s="207" t="s">
        <v>8</v>
      </c>
      <c r="E495" s="321" t="s">
        <v>2219</v>
      </c>
      <c r="F495" s="321" t="s">
        <v>2220</v>
      </c>
      <c r="G495" s="207" t="s">
        <v>1295</v>
      </c>
      <c r="H495" s="208">
        <v>1</v>
      </c>
      <c r="I495" s="207" t="s">
        <v>18</v>
      </c>
      <c r="J495" s="187">
        <v>0</v>
      </c>
      <c r="K495" s="187">
        <v>0</v>
      </c>
      <c r="L495" s="209" t="s">
        <v>26</v>
      </c>
      <c r="M495" s="187">
        <v>0</v>
      </c>
      <c r="N495" s="187">
        <v>0</v>
      </c>
      <c r="O495" s="186" t="s">
        <v>26</v>
      </c>
      <c r="P495" s="183">
        <v>1</v>
      </c>
      <c r="Q495" s="183">
        <v>1</v>
      </c>
      <c r="R495" s="292" t="s">
        <v>3366</v>
      </c>
      <c r="S495" s="187">
        <v>0</v>
      </c>
      <c r="T495" s="187">
        <v>0</v>
      </c>
      <c r="U495" s="186" t="s">
        <v>26</v>
      </c>
      <c r="V495" s="56" t="s">
        <v>3463</v>
      </c>
      <c r="W495" s="56" t="s">
        <v>3463</v>
      </c>
      <c r="X495" s="210"/>
      <c r="Y495" s="56"/>
      <c r="Z495" s="56"/>
      <c r="AA495" s="131"/>
      <c r="AB495" s="183">
        <f>J495+M495+P495+S495</f>
        <v>1</v>
      </c>
      <c r="AC495" s="183">
        <f>K495+N495+Q495+T495</f>
        <v>1</v>
      </c>
      <c r="AD495" s="190">
        <f t="shared" si="156"/>
        <v>1</v>
      </c>
      <c r="AE495" s="190">
        <f t="shared" si="157"/>
        <v>1</v>
      </c>
      <c r="AF495" s="203"/>
    </row>
    <row r="496" spans="1:32" s="200" customFormat="1" ht="15.75" hidden="1" customHeight="1" x14ac:dyDescent="0.25">
      <c r="A496" s="198">
        <v>493</v>
      </c>
      <c r="B496" s="207" t="s">
        <v>91</v>
      </c>
      <c r="C496" s="321" t="s">
        <v>2208</v>
      </c>
      <c r="D496" s="207" t="s">
        <v>8</v>
      </c>
      <c r="E496" s="321" t="s">
        <v>2221</v>
      </c>
      <c r="F496" s="321" t="s">
        <v>2218</v>
      </c>
      <c r="G496" s="207" t="s">
        <v>1314</v>
      </c>
      <c r="H496" s="208">
        <v>1</v>
      </c>
      <c r="I496" s="207" t="s">
        <v>18</v>
      </c>
      <c r="J496" s="187">
        <v>0</v>
      </c>
      <c r="K496" s="187">
        <v>0</v>
      </c>
      <c r="L496" s="209" t="s">
        <v>26</v>
      </c>
      <c r="M496" s="187">
        <v>0</v>
      </c>
      <c r="N496" s="187">
        <v>0</v>
      </c>
      <c r="O496" s="186" t="s">
        <v>26</v>
      </c>
      <c r="P496" s="187">
        <v>0</v>
      </c>
      <c r="Q496" s="187">
        <v>0</v>
      </c>
      <c r="R496" s="186" t="s">
        <v>26</v>
      </c>
      <c r="S496" s="187">
        <v>0</v>
      </c>
      <c r="T496" s="187">
        <v>0</v>
      </c>
      <c r="U496" s="186" t="s">
        <v>26</v>
      </c>
      <c r="V496" s="56">
        <v>2</v>
      </c>
      <c r="W496" s="56">
        <v>1</v>
      </c>
      <c r="X496" s="210" t="s">
        <v>3688</v>
      </c>
      <c r="Y496" s="56"/>
      <c r="Z496" s="56"/>
      <c r="AA496" s="131"/>
      <c r="AB496" s="183">
        <f>J496+M496+P496+S496+V496</f>
        <v>2</v>
      </c>
      <c r="AC496" s="183">
        <f>K496+N496+Q496+T496+W496</f>
        <v>1</v>
      </c>
      <c r="AD496" s="190">
        <f t="shared" si="156"/>
        <v>2</v>
      </c>
      <c r="AE496" s="190">
        <f t="shared" si="157"/>
        <v>2</v>
      </c>
      <c r="AF496" s="203"/>
    </row>
    <row r="497" spans="1:32" s="200" customFormat="1" ht="15.75" hidden="1" customHeight="1" x14ac:dyDescent="0.25">
      <c r="A497" s="198">
        <v>494</v>
      </c>
      <c r="B497" s="207" t="s">
        <v>91</v>
      </c>
      <c r="C497" s="321" t="s">
        <v>2208</v>
      </c>
      <c r="D497" s="207" t="s">
        <v>1287</v>
      </c>
      <c r="E497" s="321" t="s">
        <v>2222</v>
      </c>
      <c r="F497" s="321" t="s">
        <v>2214</v>
      </c>
      <c r="G497" s="207" t="s">
        <v>1314</v>
      </c>
      <c r="H497" s="208">
        <v>1</v>
      </c>
      <c r="I497" s="207" t="s">
        <v>18</v>
      </c>
      <c r="J497" s="187">
        <v>0</v>
      </c>
      <c r="K497" s="187">
        <v>0</v>
      </c>
      <c r="L497" s="209" t="s">
        <v>26</v>
      </c>
      <c r="M497" s="187">
        <v>0</v>
      </c>
      <c r="N497" s="187">
        <v>0</v>
      </c>
      <c r="O497" s="186" t="s">
        <v>26</v>
      </c>
      <c r="P497" s="187">
        <v>0</v>
      </c>
      <c r="Q497" s="187">
        <v>0</v>
      </c>
      <c r="R497" s="186" t="s">
        <v>26</v>
      </c>
      <c r="S497" s="187">
        <v>0</v>
      </c>
      <c r="T497" s="187">
        <v>0</v>
      </c>
      <c r="U497" s="186" t="s">
        <v>26</v>
      </c>
      <c r="V497" s="56" t="s">
        <v>1164</v>
      </c>
      <c r="W497" s="56"/>
      <c r="X497" s="210"/>
      <c r="Y497" s="56"/>
      <c r="Z497" s="56"/>
      <c r="AA497" s="131"/>
      <c r="AB497" s="183">
        <f t="shared" ref="AB497" si="161">J497+M497+P497</f>
        <v>0</v>
      </c>
      <c r="AC497" s="183">
        <f t="shared" si="158"/>
        <v>0</v>
      </c>
      <c r="AD497" s="190" t="e">
        <f t="shared" si="156"/>
        <v>#DIV/0!</v>
      </c>
      <c r="AE497" s="190" t="e">
        <f t="shared" si="157"/>
        <v>#DIV/0!</v>
      </c>
      <c r="AF497" s="203"/>
    </row>
    <row r="498" spans="1:32" s="200" customFormat="1" ht="15.75" hidden="1" customHeight="1" x14ac:dyDescent="0.25">
      <c r="A498" s="198">
        <v>495</v>
      </c>
      <c r="B498" s="207" t="s">
        <v>91</v>
      </c>
      <c r="C498" s="321" t="s">
        <v>2208</v>
      </c>
      <c r="D498" s="207" t="s">
        <v>8</v>
      </c>
      <c r="E498" s="180" t="s">
        <v>2223</v>
      </c>
      <c r="F498" s="321" t="s">
        <v>2224</v>
      </c>
      <c r="G498" s="207" t="s">
        <v>1285</v>
      </c>
      <c r="H498" s="208">
        <v>0.9</v>
      </c>
      <c r="I498" s="207" t="s">
        <v>18</v>
      </c>
      <c r="J498" s="207">
        <v>183</v>
      </c>
      <c r="K498" s="207">
        <v>183</v>
      </c>
      <c r="L498" s="261" t="s">
        <v>2604</v>
      </c>
      <c r="M498" s="207">
        <v>468</v>
      </c>
      <c r="N498" s="207">
        <v>470</v>
      </c>
      <c r="O498" s="261" t="s">
        <v>2606</v>
      </c>
      <c r="P498" s="207">
        <v>2373</v>
      </c>
      <c r="Q498" s="207">
        <v>2947</v>
      </c>
      <c r="R498" s="292" t="s">
        <v>3366</v>
      </c>
      <c r="S498" s="183">
        <v>1220</v>
      </c>
      <c r="T498" s="183">
        <v>1313</v>
      </c>
      <c r="U498" s="261" t="s">
        <v>3094</v>
      </c>
      <c r="V498" s="56">
        <v>1679</v>
      </c>
      <c r="W498" s="56">
        <v>1800</v>
      </c>
      <c r="X498" s="210" t="s">
        <v>3689</v>
      </c>
      <c r="Y498" s="56"/>
      <c r="Z498" s="56"/>
      <c r="AA498" s="131"/>
      <c r="AB498" s="183">
        <f t="shared" ref="AB498:AB500" si="162">J498+M498+P498+S498+V498</f>
        <v>5923</v>
      </c>
      <c r="AC498" s="183">
        <f t="shared" ref="AC498:AC500" si="163">K498+N498+Q498+T498+W498</f>
        <v>6713</v>
      </c>
      <c r="AD498" s="190">
        <f t="shared" si="156"/>
        <v>0.88231789065991362</v>
      </c>
      <c r="AE498" s="190">
        <f t="shared" si="157"/>
        <v>0.98035321184434843</v>
      </c>
      <c r="AF498" s="203"/>
    </row>
    <row r="499" spans="1:32" s="200" customFormat="1" ht="15.75" hidden="1" customHeight="1" x14ac:dyDescent="0.25">
      <c r="A499" s="198">
        <v>496</v>
      </c>
      <c r="B499" s="207" t="s">
        <v>91</v>
      </c>
      <c r="C499" s="321" t="s">
        <v>2208</v>
      </c>
      <c r="D499" s="207" t="s">
        <v>8</v>
      </c>
      <c r="E499" s="321" t="s">
        <v>2225</v>
      </c>
      <c r="F499" s="321" t="s">
        <v>2226</v>
      </c>
      <c r="G499" s="207" t="s">
        <v>1295</v>
      </c>
      <c r="H499" s="208">
        <v>1</v>
      </c>
      <c r="I499" s="207" t="s">
        <v>18</v>
      </c>
      <c r="J499" s="187">
        <v>0</v>
      </c>
      <c r="K499" s="187">
        <v>0</v>
      </c>
      <c r="L499" s="209" t="s">
        <v>26</v>
      </c>
      <c r="M499" s="187">
        <v>0</v>
      </c>
      <c r="N499" s="187">
        <v>0</v>
      </c>
      <c r="O499" s="186" t="s">
        <v>26</v>
      </c>
      <c r="P499" s="207">
        <v>3</v>
      </c>
      <c r="Q499" s="207">
        <v>3</v>
      </c>
      <c r="R499" s="292" t="s">
        <v>3366</v>
      </c>
      <c r="S499" s="187">
        <v>0</v>
      </c>
      <c r="T499" s="187">
        <v>0</v>
      </c>
      <c r="U499" s="186" t="s">
        <v>26</v>
      </c>
      <c r="V499" s="56" t="s">
        <v>3463</v>
      </c>
      <c r="W499" s="56" t="s">
        <v>3463</v>
      </c>
      <c r="X499" s="210"/>
      <c r="Y499" s="56"/>
      <c r="Z499" s="56"/>
      <c r="AA499" s="131"/>
      <c r="AB499" s="183">
        <f>J499+M499+P499+S499</f>
        <v>3</v>
      </c>
      <c r="AC499" s="183">
        <f>K499+N499+Q499+T499</f>
        <v>3</v>
      </c>
      <c r="AD499" s="190">
        <f t="shared" si="156"/>
        <v>1</v>
      </c>
      <c r="AE499" s="190">
        <f t="shared" si="157"/>
        <v>1</v>
      </c>
      <c r="AF499" s="203"/>
    </row>
    <row r="500" spans="1:32" s="200" customFormat="1" ht="15.75" hidden="1" customHeight="1" x14ac:dyDescent="0.25">
      <c r="A500" s="198">
        <v>497</v>
      </c>
      <c r="B500" s="207" t="s">
        <v>91</v>
      </c>
      <c r="C500" s="321" t="s">
        <v>2208</v>
      </c>
      <c r="D500" s="207" t="s">
        <v>8</v>
      </c>
      <c r="E500" s="180" t="s">
        <v>2227</v>
      </c>
      <c r="F500" s="321" t="s">
        <v>2228</v>
      </c>
      <c r="G500" s="207" t="s">
        <v>1285</v>
      </c>
      <c r="H500" s="208">
        <v>1</v>
      </c>
      <c r="I500" s="207" t="s">
        <v>18</v>
      </c>
      <c r="J500" s="207">
        <v>11</v>
      </c>
      <c r="K500" s="207">
        <v>11</v>
      </c>
      <c r="L500" s="261" t="s">
        <v>2605</v>
      </c>
      <c r="M500" s="207">
        <v>7</v>
      </c>
      <c r="N500" s="207">
        <v>7</v>
      </c>
      <c r="O500" s="261" t="s">
        <v>2607</v>
      </c>
      <c r="P500" s="207">
        <v>15</v>
      </c>
      <c r="Q500" s="207">
        <v>15</v>
      </c>
      <c r="R500" s="261" t="s">
        <v>2607</v>
      </c>
      <c r="S500" s="183">
        <v>17</v>
      </c>
      <c r="T500" s="183">
        <v>17</v>
      </c>
      <c r="U500" s="261" t="s">
        <v>3095</v>
      </c>
      <c r="V500" s="56">
        <v>27</v>
      </c>
      <c r="W500" s="56">
        <v>27</v>
      </c>
      <c r="X500" s="210" t="s">
        <v>3690</v>
      </c>
      <c r="Y500" s="56"/>
      <c r="Z500" s="56"/>
      <c r="AA500" s="131"/>
      <c r="AB500" s="183">
        <f t="shared" si="162"/>
        <v>77</v>
      </c>
      <c r="AC500" s="183">
        <f t="shared" si="163"/>
        <v>77</v>
      </c>
      <c r="AD500" s="190">
        <f t="shared" si="156"/>
        <v>1</v>
      </c>
      <c r="AE500" s="190">
        <f t="shared" si="157"/>
        <v>1</v>
      </c>
      <c r="AF500" s="203"/>
    </row>
    <row r="501" spans="1:32" s="200" customFormat="1" ht="15.75" hidden="1" customHeight="1" x14ac:dyDescent="0.25">
      <c r="A501" s="198">
        <v>498</v>
      </c>
      <c r="B501" s="207" t="s">
        <v>91</v>
      </c>
      <c r="C501" s="321" t="s">
        <v>2208</v>
      </c>
      <c r="D501" s="207" t="s">
        <v>1287</v>
      </c>
      <c r="E501" s="321" t="s">
        <v>2229</v>
      </c>
      <c r="F501" s="321" t="s">
        <v>2214</v>
      </c>
      <c r="G501" s="207" t="s">
        <v>1314</v>
      </c>
      <c r="H501" s="208">
        <v>1</v>
      </c>
      <c r="I501" s="207" t="s">
        <v>18</v>
      </c>
      <c r="J501" s="187">
        <v>0</v>
      </c>
      <c r="K501" s="187">
        <v>0</v>
      </c>
      <c r="L501" s="209" t="s">
        <v>26</v>
      </c>
      <c r="M501" s="187">
        <v>0</v>
      </c>
      <c r="N501" s="187">
        <v>0</v>
      </c>
      <c r="O501" s="186" t="s">
        <v>26</v>
      </c>
      <c r="P501" s="187">
        <v>0</v>
      </c>
      <c r="Q501" s="187">
        <v>0</v>
      </c>
      <c r="R501" s="186" t="s">
        <v>26</v>
      </c>
      <c r="S501" s="187">
        <v>0</v>
      </c>
      <c r="T501" s="187">
        <v>0</v>
      </c>
      <c r="U501" s="186" t="s">
        <v>26</v>
      </c>
      <c r="V501" s="56" t="s">
        <v>1164</v>
      </c>
      <c r="W501" s="56"/>
      <c r="X501" s="210"/>
      <c r="Y501" s="56"/>
      <c r="Z501" s="56"/>
      <c r="AA501" s="131"/>
      <c r="AB501" s="183">
        <f t="shared" ref="AB501:AB506" si="164">J501+M501+P501</f>
        <v>0</v>
      </c>
      <c r="AC501" s="183">
        <f t="shared" si="158"/>
        <v>0</v>
      </c>
      <c r="AD501" s="190" t="e">
        <f t="shared" si="156"/>
        <v>#DIV/0!</v>
      </c>
      <c r="AE501" s="190" t="e">
        <f t="shared" si="157"/>
        <v>#DIV/0!</v>
      </c>
      <c r="AF501" s="203"/>
    </row>
    <row r="502" spans="1:32" s="200" customFormat="1" ht="15.75" hidden="1" customHeight="1" x14ac:dyDescent="0.25">
      <c r="A502" s="198">
        <v>499</v>
      </c>
      <c r="B502" s="207" t="s">
        <v>91</v>
      </c>
      <c r="C502" s="321" t="s">
        <v>2208</v>
      </c>
      <c r="D502" s="207" t="s">
        <v>8</v>
      </c>
      <c r="E502" s="321" t="s">
        <v>2230</v>
      </c>
      <c r="F502" s="321" t="s">
        <v>2218</v>
      </c>
      <c r="G502" s="207" t="s">
        <v>1285</v>
      </c>
      <c r="H502" s="208">
        <v>1</v>
      </c>
      <c r="I502" s="207" t="s">
        <v>18</v>
      </c>
      <c r="J502" s="187">
        <v>0</v>
      </c>
      <c r="K502" s="187">
        <v>0</v>
      </c>
      <c r="L502" s="209" t="s">
        <v>26</v>
      </c>
      <c r="M502" s="187">
        <v>0</v>
      </c>
      <c r="N502" s="187">
        <v>0</v>
      </c>
      <c r="O502" s="186" t="s">
        <v>26</v>
      </c>
      <c r="P502" s="187">
        <v>0</v>
      </c>
      <c r="Q502" s="187">
        <v>0</v>
      </c>
      <c r="R502" s="186" t="s">
        <v>26</v>
      </c>
      <c r="S502" s="187">
        <v>0</v>
      </c>
      <c r="T502" s="187">
        <v>0</v>
      </c>
      <c r="U502" s="186" t="s">
        <v>26</v>
      </c>
      <c r="V502" s="587" t="s">
        <v>1164</v>
      </c>
      <c r="W502" s="588"/>
      <c r="X502" s="589"/>
      <c r="Y502" s="56"/>
      <c r="Z502" s="56"/>
      <c r="AA502" s="131"/>
      <c r="AB502" s="183">
        <f t="shared" si="164"/>
        <v>0</v>
      </c>
      <c r="AC502" s="183">
        <f t="shared" si="158"/>
        <v>0</v>
      </c>
      <c r="AD502" s="190" t="e">
        <f t="shared" si="156"/>
        <v>#DIV/0!</v>
      </c>
      <c r="AE502" s="190" t="e">
        <f t="shared" si="157"/>
        <v>#DIV/0!</v>
      </c>
      <c r="AF502" s="203"/>
    </row>
    <row r="503" spans="1:32" s="200" customFormat="1" ht="15.75" hidden="1" customHeight="1" x14ac:dyDescent="0.25">
      <c r="A503" s="198">
        <v>500</v>
      </c>
      <c r="B503" s="207" t="s">
        <v>91</v>
      </c>
      <c r="C503" s="321" t="s">
        <v>2208</v>
      </c>
      <c r="D503" s="207" t="s">
        <v>8</v>
      </c>
      <c r="E503" s="321" t="s">
        <v>2231</v>
      </c>
      <c r="F503" s="321" t="s">
        <v>2232</v>
      </c>
      <c r="G503" s="207" t="s">
        <v>1281</v>
      </c>
      <c r="H503" s="208">
        <v>1</v>
      </c>
      <c r="I503" s="207" t="s">
        <v>18</v>
      </c>
      <c r="J503" s="187">
        <v>0</v>
      </c>
      <c r="K503" s="187">
        <v>0</v>
      </c>
      <c r="L503" s="209" t="s">
        <v>26</v>
      </c>
      <c r="M503" s="187">
        <v>0</v>
      </c>
      <c r="N503" s="187">
        <v>0</v>
      </c>
      <c r="O503" s="186" t="s">
        <v>26</v>
      </c>
      <c r="P503" s="187">
        <v>0</v>
      </c>
      <c r="Q503" s="187">
        <v>0</v>
      </c>
      <c r="R503" s="186" t="s">
        <v>26</v>
      </c>
      <c r="S503" s="187">
        <v>0</v>
      </c>
      <c r="T503" s="187">
        <v>0</v>
      </c>
      <c r="U503" s="186" t="s">
        <v>26</v>
      </c>
      <c r="V503" s="56" t="s">
        <v>1164</v>
      </c>
      <c r="W503" s="56"/>
      <c r="X503" s="210"/>
      <c r="Y503" s="56"/>
      <c r="Z503" s="56"/>
      <c r="AA503" s="131"/>
      <c r="AB503" s="183">
        <f t="shared" si="164"/>
        <v>0</v>
      </c>
      <c r="AC503" s="183">
        <f t="shared" si="158"/>
        <v>0</v>
      </c>
      <c r="AD503" s="190" t="e">
        <f t="shared" si="156"/>
        <v>#DIV/0!</v>
      </c>
      <c r="AE503" s="190" t="e">
        <f t="shared" si="157"/>
        <v>#DIV/0!</v>
      </c>
      <c r="AF503" s="203"/>
    </row>
    <row r="504" spans="1:32" s="200" customFormat="1" ht="15.75" hidden="1" customHeight="1" x14ac:dyDescent="0.25">
      <c r="A504" s="198">
        <v>501</v>
      </c>
      <c r="B504" s="207" t="s">
        <v>91</v>
      </c>
      <c r="C504" s="321" t="s">
        <v>2208</v>
      </c>
      <c r="D504" s="207" t="s">
        <v>8</v>
      </c>
      <c r="E504" s="321" t="s">
        <v>2233</v>
      </c>
      <c r="F504" s="321" t="s">
        <v>2234</v>
      </c>
      <c r="G504" s="207" t="s">
        <v>1281</v>
      </c>
      <c r="H504" s="208">
        <v>1</v>
      </c>
      <c r="I504" s="207" t="s">
        <v>18</v>
      </c>
      <c r="J504" s="187">
        <v>0</v>
      </c>
      <c r="K504" s="187">
        <v>0</v>
      </c>
      <c r="L504" s="209" t="s">
        <v>26</v>
      </c>
      <c r="M504" s="187">
        <v>0</v>
      </c>
      <c r="N504" s="187">
        <v>0</v>
      </c>
      <c r="O504" s="186" t="s">
        <v>26</v>
      </c>
      <c r="P504" s="187">
        <v>0</v>
      </c>
      <c r="Q504" s="187">
        <v>0</v>
      </c>
      <c r="R504" s="186" t="s">
        <v>26</v>
      </c>
      <c r="S504" s="187">
        <v>0</v>
      </c>
      <c r="T504" s="187">
        <v>0</v>
      </c>
      <c r="U504" s="186" t="s">
        <v>26</v>
      </c>
      <c r="V504" s="56" t="s">
        <v>1164</v>
      </c>
      <c r="W504" s="56"/>
      <c r="X504" s="210"/>
      <c r="Y504" s="56"/>
      <c r="Z504" s="56"/>
      <c r="AA504" s="131"/>
      <c r="AB504" s="183">
        <f t="shared" si="164"/>
        <v>0</v>
      </c>
      <c r="AC504" s="183">
        <f t="shared" si="158"/>
        <v>0</v>
      </c>
      <c r="AD504" s="190" t="e">
        <f t="shared" si="156"/>
        <v>#DIV/0!</v>
      </c>
      <c r="AE504" s="190" t="e">
        <f t="shared" si="157"/>
        <v>#DIV/0!</v>
      </c>
      <c r="AF504" s="203"/>
    </row>
    <row r="505" spans="1:32" s="200" customFormat="1" ht="15.75" hidden="1" customHeight="1" x14ac:dyDescent="0.25">
      <c r="A505" s="198">
        <v>502</v>
      </c>
      <c r="B505" s="207" t="s">
        <v>91</v>
      </c>
      <c r="C505" s="321" t="s">
        <v>2208</v>
      </c>
      <c r="D505" s="207" t="s">
        <v>8</v>
      </c>
      <c r="E505" s="321" t="s">
        <v>2235</v>
      </c>
      <c r="F505" s="321" t="s">
        <v>2236</v>
      </c>
      <c r="G505" s="207" t="s">
        <v>1314</v>
      </c>
      <c r="H505" s="208">
        <v>1</v>
      </c>
      <c r="I505" s="207" t="s">
        <v>18</v>
      </c>
      <c r="J505" s="187">
        <v>0</v>
      </c>
      <c r="K505" s="187">
        <v>0</v>
      </c>
      <c r="L505" s="209" t="s">
        <v>26</v>
      </c>
      <c r="M505" s="187">
        <v>0</v>
      </c>
      <c r="N505" s="187">
        <v>0</v>
      </c>
      <c r="O505" s="186" t="s">
        <v>26</v>
      </c>
      <c r="P505" s="187">
        <v>0</v>
      </c>
      <c r="Q505" s="187">
        <v>0</v>
      </c>
      <c r="R505" s="186" t="s">
        <v>26</v>
      </c>
      <c r="S505" s="187">
        <v>0</v>
      </c>
      <c r="T505" s="187">
        <v>0</v>
      </c>
      <c r="U505" s="186" t="s">
        <v>26</v>
      </c>
      <c r="V505" s="56" t="s">
        <v>1164</v>
      </c>
      <c r="W505" s="56"/>
      <c r="X505" s="210"/>
      <c r="Y505" s="56"/>
      <c r="Z505" s="56"/>
      <c r="AA505" s="131"/>
      <c r="AB505" s="183">
        <f t="shared" si="164"/>
        <v>0</v>
      </c>
      <c r="AC505" s="183">
        <f t="shared" si="158"/>
        <v>0</v>
      </c>
      <c r="AD505" s="190" t="e">
        <f t="shared" si="156"/>
        <v>#DIV/0!</v>
      </c>
      <c r="AE505" s="190" t="e">
        <f t="shared" si="157"/>
        <v>#DIV/0!</v>
      </c>
      <c r="AF505" s="203"/>
    </row>
    <row r="506" spans="1:32" s="200" customFormat="1" ht="15.75" hidden="1" customHeight="1" x14ac:dyDescent="0.25">
      <c r="A506" s="198">
        <v>503</v>
      </c>
      <c r="B506" s="207" t="s">
        <v>91</v>
      </c>
      <c r="C506" s="321" t="s">
        <v>2237</v>
      </c>
      <c r="D506" s="207" t="s">
        <v>1311</v>
      </c>
      <c r="E506" s="321" t="s">
        <v>2238</v>
      </c>
      <c r="F506" s="321" t="s">
        <v>2239</v>
      </c>
      <c r="G506" s="207" t="s">
        <v>1314</v>
      </c>
      <c r="H506" s="208">
        <v>1</v>
      </c>
      <c r="I506" s="207" t="s">
        <v>18</v>
      </c>
      <c r="J506" s="187">
        <v>0</v>
      </c>
      <c r="K506" s="187">
        <v>0</v>
      </c>
      <c r="L506" s="209" t="s">
        <v>26</v>
      </c>
      <c r="M506" s="187">
        <v>0</v>
      </c>
      <c r="N506" s="187">
        <v>0</v>
      </c>
      <c r="O506" s="186" t="s">
        <v>26</v>
      </c>
      <c r="P506" s="187">
        <v>0</v>
      </c>
      <c r="Q506" s="187">
        <v>0</v>
      </c>
      <c r="R506" s="186" t="s">
        <v>26</v>
      </c>
      <c r="S506" s="187">
        <v>0</v>
      </c>
      <c r="T506" s="187">
        <v>0</v>
      </c>
      <c r="U506" s="186" t="s">
        <v>26</v>
      </c>
      <c r="V506" s="56" t="s">
        <v>1164</v>
      </c>
      <c r="W506" s="56"/>
      <c r="X506" s="290" t="s">
        <v>26</v>
      </c>
      <c r="Y506" s="56"/>
      <c r="Z506" s="56"/>
      <c r="AA506" s="131"/>
      <c r="AB506" s="183">
        <f t="shared" si="164"/>
        <v>0</v>
      </c>
      <c r="AC506" s="183">
        <f t="shared" si="158"/>
        <v>0</v>
      </c>
      <c r="AD506" s="190" t="e">
        <f t="shared" si="156"/>
        <v>#DIV/0!</v>
      </c>
      <c r="AE506" s="190" t="e">
        <f t="shared" si="157"/>
        <v>#DIV/0!</v>
      </c>
      <c r="AF506" s="203"/>
    </row>
    <row r="507" spans="1:32" s="200" customFormat="1" ht="15.75" hidden="1" customHeight="1" x14ac:dyDescent="0.25">
      <c r="A507" s="198">
        <v>504</v>
      </c>
      <c r="B507" s="207" t="s">
        <v>91</v>
      </c>
      <c r="C507" s="321" t="s">
        <v>2237</v>
      </c>
      <c r="D507" s="207" t="s">
        <v>1282</v>
      </c>
      <c r="E507" s="321" t="s">
        <v>2240</v>
      </c>
      <c r="F507" s="321" t="s">
        <v>2241</v>
      </c>
      <c r="G507" s="207" t="s">
        <v>1295</v>
      </c>
      <c r="H507" s="208">
        <v>1</v>
      </c>
      <c r="I507" s="207" t="s">
        <v>18</v>
      </c>
      <c r="J507" s="187">
        <v>0</v>
      </c>
      <c r="K507" s="187">
        <v>0</v>
      </c>
      <c r="L507" s="209" t="s">
        <v>26</v>
      </c>
      <c r="M507" s="187">
        <v>0</v>
      </c>
      <c r="N507" s="187">
        <v>0</v>
      </c>
      <c r="O507" s="186" t="s">
        <v>26</v>
      </c>
      <c r="P507" s="207">
        <v>6</v>
      </c>
      <c r="Q507" s="207">
        <v>6</v>
      </c>
      <c r="R507" s="261" t="s">
        <v>3744</v>
      </c>
      <c r="S507" s="187">
        <v>0</v>
      </c>
      <c r="T507" s="187">
        <v>0</v>
      </c>
      <c r="U507" s="186" t="s">
        <v>26</v>
      </c>
      <c r="V507" s="56" t="s">
        <v>1164</v>
      </c>
      <c r="W507" s="56"/>
      <c r="X507" s="290" t="s">
        <v>26</v>
      </c>
      <c r="Y507" s="56"/>
      <c r="Z507" s="56"/>
      <c r="AA507" s="131"/>
      <c r="AB507" s="183">
        <f>J507+M507+P507+S507</f>
        <v>6</v>
      </c>
      <c r="AC507" s="183">
        <f t="shared" ref="AC507:AC513" si="165">K507+N507+Q507+T507+W507</f>
        <v>6</v>
      </c>
      <c r="AD507" s="190">
        <f t="shared" si="156"/>
        <v>1</v>
      </c>
      <c r="AE507" s="190">
        <f t="shared" si="157"/>
        <v>1</v>
      </c>
      <c r="AF507" s="203"/>
    </row>
    <row r="508" spans="1:32" s="200" customFormat="1" ht="15.75" hidden="1" customHeight="1" x14ac:dyDescent="0.25">
      <c r="A508" s="198">
        <v>505</v>
      </c>
      <c r="B508" s="207" t="s">
        <v>91</v>
      </c>
      <c r="C508" s="321" t="s">
        <v>2237</v>
      </c>
      <c r="D508" s="207" t="s">
        <v>1287</v>
      </c>
      <c r="E508" s="321" t="s">
        <v>2242</v>
      </c>
      <c r="F508" s="321" t="s">
        <v>2243</v>
      </c>
      <c r="G508" s="207" t="s">
        <v>1295</v>
      </c>
      <c r="H508" s="208">
        <v>1</v>
      </c>
      <c r="I508" s="207" t="s">
        <v>18</v>
      </c>
      <c r="J508" s="187">
        <v>0</v>
      </c>
      <c r="K508" s="187">
        <v>0</v>
      </c>
      <c r="L508" s="209" t="s">
        <v>26</v>
      </c>
      <c r="M508" s="187">
        <v>0</v>
      </c>
      <c r="N508" s="187">
        <v>0</v>
      </c>
      <c r="O508" s="186" t="s">
        <v>26</v>
      </c>
      <c r="P508" s="207">
        <v>1</v>
      </c>
      <c r="Q508" s="207">
        <v>1</v>
      </c>
      <c r="R508" s="292" t="s">
        <v>3366</v>
      </c>
      <c r="S508" s="187">
        <v>0</v>
      </c>
      <c r="T508" s="187">
        <v>0</v>
      </c>
      <c r="U508" s="186" t="s">
        <v>26</v>
      </c>
      <c r="V508" s="590" t="s">
        <v>1164</v>
      </c>
      <c r="W508" s="591"/>
      <c r="X508" s="592"/>
      <c r="Y508" s="56"/>
      <c r="Z508" s="56"/>
      <c r="AA508" s="131"/>
      <c r="AB508" s="183">
        <f>J508+M508+P508+S508</f>
        <v>1</v>
      </c>
      <c r="AC508" s="183">
        <f t="shared" si="165"/>
        <v>1</v>
      </c>
      <c r="AD508" s="190">
        <f t="shared" si="156"/>
        <v>1</v>
      </c>
      <c r="AE508" s="190">
        <f t="shared" si="157"/>
        <v>1</v>
      </c>
      <c r="AF508" s="203"/>
    </row>
    <row r="509" spans="1:32" s="200" customFormat="1" ht="15.75" hidden="1" customHeight="1" x14ac:dyDescent="0.25">
      <c r="A509" s="198">
        <v>506</v>
      </c>
      <c r="B509" s="207" t="s">
        <v>91</v>
      </c>
      <c r="C509" s="321" t="s">
        <v>2237</v>
      </c>
      <c r="D509" s="207" t="s">
        <v>8</v>
      </c>
      <c r="E509" s="321" t="s">
        <v>2244</v>
      </c>
      <c r="F509" s="321" t="s">
        <v>2245</v>
      </c>
      <c r="G509" s="207" t="s">
        <v>1285</v>
      </c>
      <c r="H509" s="208">
        <v>1</v>
      </c>
      <c r="I509" s="207" t="s">
        <v>18</v>
      </c>
      <c r="J509" s="306">
        <v>2</v>
      </c>
      <c r="K509" s="306">
        <v>2</v>
      </c>
      <c r="L509" s="268" t="s">
        <v>3740</v>
      </c>
      <c r="M509" s="306">
        <v>2</v>
      </c>
      <c r="N509" s="306">
        <v>2</v>
      </c>
      <c r="O509" s="292" t="s">
        <v>3366</v>
      </c>
      <c r="P509" s="207">
        <v>2</v>
      </c>
      <c r="Q509" s="207">
        <v>2</v>
      </c>
      <c r="R509" s="292" t="s">
        <v>2982</v>
      </c>
      <c r="S509" s="183">
        <v>2</v>
      </c>
      <c r="T509" s="183">
        <v>2</v>
      </c>
      <c r="U509" s="292" t="s">
        <v>3096</v>
      </c>
      <c r="V509" s="56">
        <v>2</v>
      </c>
      <c r="W509" s="56">
        <v>2</v>
      </c>
      <c r="X509" s="210" t="s">
        <v>3096</v>
      </c>
      <c r="Y509" s="56"/>
      <c r="Z509" s="56"/>
      <c r="AA509" s="131"/>
      <c r="AB509" s="183">
        <f t="shared" ref="AB509:AB513" si="166">J509+M509+P509+S509+V509</f>
        <v>10</v>
      </c>
      <c r="AC509" s="183">
        <f t="shared" si="165"/>
        <v>10</v>
      </c>
      <c r="AD509" s="190">
        <f t="shared" si="156"/>
        <v>1</v>
      </c>
      <c r="AE509" s="190">
        <f t="shared" si="157"/>
        <v>1</v>
      </c>
      <c r="AF509" s="203"/>
    </row>
    <row r="510" spans="1:32" s="200" customFormat="1" ht="15.75" hidden="1" customHeight="1" x14ac:dyDescent="0.25">
      <c r="A510" s="198">
        <v>507</v>
      </c>
      <c r="B510" s="207" t="s">
        <v>91</v>
      </c>
      <c r="C510" s="321" t="s">
        <v>2237</v>
      </c>
      <c r="D510" s="207" t="s">
        <v>8</v>
      </c>
      <c r="E510" s="180" t="s">
        <v>2246</v>
      </c>
      <c r="F510" s="321" t="s">
        <v>2247</v>
      </c>
      <c r="G510" s="207" t="s">
        <v>1285</v>
      </c>
      <c r="H510" s="208">
        <v>1</v>
      </c>
      <c r="I510" s="207" t="s">
        <v>18</v>
      </c>
      <c r="J510" s="207">
        <v>6</v>
      </c>
      <c r="K510" s="207">
        <v>6</v>
      </c>
      <c r="L510" s="292" t="s">
        <v>3366</v>
      </c>
      <c r="M510" s="207">
        <v>6</v>
      </c>
      <c r="N510" s="207">
        <v>6</v>
      </c>
      <c r="O510" s="292" t="s">
        <v>3366</v>
      </c>
      <c r="P510" s="207">
        <v>6</v>
      </c>
      <c r="Q510" s="207">
        <v>6</v>
      </c>
      <c r="R510" s="292" t="s">
        <v>3366</v>
      </c>
      <c r="S510" s="183">
        <v>6</v>
      </c>
      <c r="T510" s="183">
        <v>6</v>
      </c>
      <c r="U510" s="292" t="s">
        <v>3097</v>
      </c>
      <c r="V510" s="56">
        <v>6</v>
      </c>
      <c r="W510" s="56">
        <v>6</v>
      </c>
      <c r="X510" s="210" t="s">
        <v>3097</v>
      </c>
      <c r="Y510" s="56"/>
      <c r="Z510" s="56"/>
      <c r="AA510" s="131"/>
      <c r="AB510" s="183">
        <f t="shared" si="166"/>
        <v>30</v>
      </c>
      <c r="AC510" s="183">
        <f t="shared" si="165"/>
        <v>30</v>
      </c>
      <c r="AD510" s="190">
        <f t="shared" si="156"/>
        <v>1</v>
      </c>
      <c r="AE510" s="190">
        <f t="shared" si="157"/>
        <v>1</v>
      </c>
      <c r="AF510" s="203"/>
    </row>
    <row r="511" spans="1:32" s="200" customFormat="1" ht="15.75" hidden="1" customHeight="1" x14ac:dyDescent="0.25">
      <c r="A511" s="198">
        <v>508</v>
      </c>
      <c r="B511" s="207" t="s">
        <v>91</v>
      </c>
      <c r="C511" s="321" t="s">
        <v>2237</v>
      </c>
      <c r="D511" s="207" t="s">
        <v>1287</v>
      </c>
      <c r="E511" s="321" t="s">
        <v>2248</v>
      </c>
      <c r="F511" s="321" t="s">
        <v>2249</v>
      </c>
      <c r="G511" s="207" t="s">
        <v>1295</v>
      </c>
      <c r="H511" s="208">
        <v>1</v>
      </c>
      <c r="I511" s="207" t="s">
        <v>18</v>
      </c>
      <c r="J511" s="187">
        <v>0</v>
      </c>
      <c r="K511" s="187">
        <v>0</v>
      </c>
      <c r="L511" s="209" t="s">
        <v>26</v>
      </c>
      <c r="M511" s="187">
        <v>0</v>
      </c>
      <c r="N511" s="187">
        <v>0</v>
      </c>
      <c r="O511" s="186" t="s">
        <v>26</v>
      </c>
      <c r="P511" s="207">
        <v>1</v>
      </c>
      <c r="Q511" s="207">
        <v>1</v>
      </c>
      <c r="R511" s="292" t="s">
        <v>3366</v>
      </c>
      <c r="S511" s="187">
        <v>0</v>
      </c>
      <c r="T511" s="187">
        <v>0</v>
      </c>
      <c r="U511" s="186" t="s">
        <v>26</v>
      </c>
      <c r="V511" s="590" t="s">
        <v>1164</v>
      </c>
      <c r="W511" s="591"/>
      <c r="X511" s="592"/>
      <c r="Y511" s="56"/>
      <c r="Z511" s="56"/>
      <c r="AA511" s="131"/>
      <c r="AB511" s="183">
        <f>J511+M511+P511+S511</f>
        <v>1</v>
      </c>
      <c r="AC511" s="183">
        <f t="shared" si="165"/>
        <v>1</v>
      </c>
      <c r="AD511" s="190">
        <f t="shared" si="156"/>
        <v>1</v>
      </c>
      <c r="AE511" s="190">
        <f t="shared" si="157"/>
        <v>1</v>
      </c>
      <c r="AF511" s="203"/>
    </row>
    <row r="512" spans="1:32" s="200" customFormat="1" ht="15.75" hidden="1" customHeight="1" x14ac:dyDescent="0.25">
      <c r="A512" s="198">
        <v>509</v>
      </c>
      <c r="B512" s="207" t="s">
        <v>91</v>
      </c>
      <c r="C512" s="321" t="s">
        <v>2237</v>
      </c>
      <c r="D512" s="207" t="s">
        <v>8</v>
      </c>
      <c r="E512" s="321" t="s">
        <v>2250</v>
      </c>
      <c r="F512" s="321" t="s">
        <v>2251</v>
      </c>
      <c r="G512" s="207" t="s">
        <v>1285</v>
      </c>
      <c r="H512" s="208">
        <v>1</v>
      </c>
      <c r="I512" s="207" t="s">
        <v>18</v>
      </c>
      <c r="J512" s="207">
        <v>1</v>
      </c>
      <c r="K512" s="207">
        <v>1</v>
      </c>
      <c r="L512" s="307" t="s">
        <v>3741</v>
      </c>
      <c r="M512" s="207">
        <v>1</v>
      </c>
      <c r="N512" s="207">
        <v>1</v>
      </c>
      <c r="O512" s="292" t="s">
        <v>3366</v>
      </c>
      <c r="P512" s="207">
        <v>1</v>
      </c>
      <c r="Q512" s="207">
        <v>1</v>
      </c>
      <c r="R512" s="292" t="s">
        <v>3366</v>
      </c>
      <c r="S512" s="183">
        <v>1</v>
      </c>
      <c r="T512" s="183">
        <v>1</v>
      </c>
      <c r="U512" s="292" t="s">
        <v>3098</v>
      </c>
      <c r="V512" s="56">
        <v>1</v>
      </c>
      <c r="W512" s="56">
        <v>1</v>
      </c>
      <c r="X512" s="210" t="s">
        <v>3098</v>
      </c>
      <c r="Y512" s="56"/>
      <c r="Z512" s="56"/>
      <c r="AA512" s="131"/>
      <c r="AB512" s="183">
        <f t="shared" si="166"/>
        <v>5</v>
      </c>
      <c r="AC512" s="183">
        <f t="shared" si="165"/>
        <v>5</v>
      </c>
      <c r="AD512" s="190">
        <f t="shared" si="156"/>
        <v>1</v>
      </c>
      <c r="AE512" s="190">
        <f t="shared" si="157"/>
        <v>1</v>
      </c>
      <c r="AF512" s="203"/>
    </row>
    <row r="513" spans="1:32" s="200" customFormat="1" ht="15.75" hidden="1" customHeight="1" x14ac:dyDescent="0.25">
      <c r="A513" s="198">
        <v>510</v>
      </c>
      <c r="B513" s="207" t="s">
        <v>91</v>
      </c>
      <c r="C513" s="321" t="s">
        <v>2237</v>
      </c>
      <c r="D513" s="207" t="s">
        <v>8</v>
      </c>
      <c r="E513" s="180" t="s">
        <v>2252</v>
      </c>
      <c r="F513" s="321" t="s">
        <v>2253</v>
      </c>
      <c r="G513" s="207" t="s">
        <v>1285</v>
      </c>
      <c r="H513" s="208">
        <v>1</v>
      </c>
      <c r="I513" s="207" t="s">
        <v>18</v>
      </c>
      <c r="J513" s="207">
        <v>2</v>
      </c>
      <c r="K513" s="207">
        <v>2</v>
      </c>
      <c r="L513" s="261" t="s">
        <v>3742</v>
      </c>
      <c r="M513" s="207">
        <v>1</v>
      </c>
      <c r="N513" s="207">
        <v>1</v>
      </c>
      <c r="O513" s="261" t="s">
        <v>3743</v>
      </c>
      <c r="P513" s="207">
        <v>1</v>
      </c>
      <c r="Q513" s="207">
        <v>1</v>
      </c>
      <c r="R513" s="292" t="s">
        <v>3366</v>
      </c>
      <c r="S513" s="183">
        <v>2</v>
      </c>
      <c r="T513" s="183">
        <v>2</v>
      </c>
      <c r="U513" s="292" t="s">
        <v>3099</v>
      </c>
      <c r="V513" s="56">
        <v>1</v>
      </c>
      <c r="W513" s="56">
        <v>1</v>
      </c>
      <c r="X513" s="210" t="s">
        <v>3691</v>
      </c>
      <c r="Y513" s="56"/>
      <c r="Z513" s="56"/>
      <c r="AA513" s="131"/>
      <c r="AB513" s="183">
        <f t="shared" si="166"/>
        <v>7</v>
      </c>
      <c r="AC513" s="183">
        <f t="shared" si="165"/>
        <v>7</v>
      </c>
      <c r="AD513" s="190">
        <f t="shared" si="156"/>
        <v>1</v>
      </c>
      <c r="AE513" s="190">
        <f t="shared" si="157"/>
        <v>1</v>
      </c>
      <c r="AF513" s="203"/>
    </row>
    <row r="514" spans="1:32" s="200" customFormat="1" ht="15.75" hidden="1" customHeight="1" x14ac:dyDescent="0.25">
      <c r="A514" s="198">
        <v>511</v>
      </c>
      <c r="B514" s="207" t="s">
        <v>231</v>
      </c>
      <c r="C514" s="321" t="s">
        <v>2254</v>
      </c>
      <c r="D514" s="207" t="s">
        <v>1311</v>
      </c>
      <c r="E514" s="321" t="s">
        <v>2255</v>
      </c>
      <c r="F514" s="321" t="s">
        <v>2256</v>
      </c>
      <c r="G514" s="207" t="s">
        <v>1281</v>
      </c>
      <c r="H514" s="208">
        <v>1</v>
      </c>
      <c r="I514" s="207" t="s">
        <v>1371</v>
      </c>
      <c r="J514" s="187">
        <v>0</v>
      </c>
      <c r="K514" s="187">
        <v>0</v>
      </c>
      <c r="L514" s="344" t="s">
        <v>26</v>
      </c>
      <c r="M514" s="187">
        <v>0</v>
      </c>
      <c r="N514" s="187">
        <v>0</v>
      </c>
      <c r="O514" s="186" t="s">
        <v>26</v>
      </c>
      <c r="P514" s="187">
        <v>0</v>
      </c>
      <c r="Q514" s="187">
        <v>0</v>
      </c>
      <c r="R514" s="186" t="s">
        <v>26</v>
      </c>
      <c r="S514" s="187">
        <v>0</v>
      </c>
      <c r="T514" s="187">
        <v>0</v>
      </c>
      <c r="U514" s="186" t="s">
        <v>26</v>
      </c>
      <c r="V514" s="56"/>
      <c r="W514" s="56"/>
      <c r="X514" s="210"/>
      <c r="Y514" s="56"/>
      <c r="Z514" s="56"/>
      <c r="AA514" s="131"/>
      <c r="AB514" s="183">
        <f>J514+M514+P514+S514+V514+Y514</f>
        <v>0</v>
      </c>
      <c r="AC514" s="183">
        <f t="shared" ref="AC514:AC517" si="167">K514+N514+Q514+T514+W514+Z514</f>
        <v>0</v>
      </c>
      <c r="AD514" s="253"/>
      <c r="AE514" s="253"/>
      <c r="AF514" s="345"/>
    </row>
    <row r="515" spans="1:32" s="200" customFormat="1" ht="15.75" hidden="1" customHeight="1" x14ac:dyDescent="0.25">
      <c r="A515" s="198">
        <v>512</v>
      </c>
      <c r="B515" s="207" t="s">
        <v>231</v>
      </c>
      <c r="C515" s="321" t="s">
        <v>2254</v>
      </c>
      <c r="D515" s="207" t="s">
        <v>1282</v>
      </c>
      <c r="E515" s="321" t="s">
        <v>2257</v>
      </c>
      <c r="F515" s="321" t="s">
        <v>2258</v>
      </c>
      <c r="G515" s="207" t="s">
        <v>1281</v>
      </c>
      <c r="H515" s="208">
        <v>0.05</v>
      </c>
      <c r="I515" s="207" t="s">
        <v>831</v>
      </c>
      <c r="J515" s="187">
        <v>0</v>
      </c>
      <c r="K515" s="187">
        <v>0</v>
      </c>
      <c r="L515" s="209" t="s">
        <v>26</v>
      </c>
      <c r="M515" s="187">
        <v>0</v>
      </c>
      <c r="N515" s="187">
        <v>0</v>
      </c>
      <c r="O515" s="186" t="s">
        <v>26</v>
      </c>
      <c r="P515" s="187">
        <v>0</v>
      </c>
      <c r="Q515" s="187">
        <v>0</v>
      </c>
      <c r="R515" s="186" t="s">
        <v>26</v>
      </c>
      <c r="S515" s="187">
        <v>0</v>
      </c>
      <c r="T515" s="187">
        <v>0</v>
      </c>
      <c r="U515" s="186" t="s">
        <v>26</v>
      </c>
      <c r="V515" s="56"/>
      <c r="W515" s="56"/>
      <c r="X515" s="210"/>
      <c r="Y515" s="56"/>
      <c r="Z515" s="56"/>
      <c r="AA515" s="131"/>
      <c r="AB515" s="183">
        <f>J515+M515+P515+S515+V515+Y515</f>
        <v>0</v>
      </c>
      <c r="AC515" s="183">
        <f t="shared" si="167"/>
        <v>0</v>
      </c>
      <c r="AD515" s="253"/>
      <c r="AE515" s="253"/>
      <c r="AF515" s="345"/>
    </row>
    <row r="516" spans="1:32" s="200" customFormat="1" ht="15.75" hidden="1" customHeight="1" x14ac:dyDescent="0.25">
      <c r="A516" s="198">
        <v>513</v>
      </c>
      <c r="B516" s="207" t="s">
        <v>231</v>
      </c>
      <c r="C516" s="321" t="s">
        <v>2254</v>
      </c>
      <c r="D516" s="207" t="s">
        <v>1287</v>
      </c>
      <c r="E516" s="321" t="s">
        <v>2259</v>
      </c>
      <c r="F516" s="321" t="s">
        <v>2260</v>
      </c>
      <c r="G516" s="207" t="s">
        <v>1295</v>
      </c>
      <c r="H516" s="208">
        <v>1</v>
      </c>
      <c r="I516" s="207" t="s">
        <v>18</v>
      </c>
      <c r="J516" s="187">
        <v>0</v>
      </c>
      <c r="K516" s="187">
        <v>0</v>
      </c>
      <c r="L516" s="209" t="s">
        <v>26</v>
      </c>
      <c r="M516" s="187">
        <v>0</v>
      </c>
      <c r="N516" s="187">
        <v>0</v>
      </c>
      <c r="O516" s="186" t="s">
        <v>26</v>
      </c>
      <c r="P516" s="183">
        <v>0</v>
      </c>
      <c r="Q516" s="183">
        <v>0</v>
      </c>
      <c r="R516" s="213"/>
      <c r="S516" s="187">
        <v>0</v>
      </c>
      <c r="T516" s="187">
        <v>0</v>
      </c>
      <c r="U516" s="186" t="s">
        <v>26</v>
      </c>
      <c r="V516" s="56"/>
      <c r="W516" s="56"/>
      <c r="X516" s="210"/>
      <c r="Y516" s="56"/>
      <c r="Z516" s="56"/>
      <c r="AA516" s="131"/>
      <c r="AB516" s="183">
        <f>J516+M516+P516+S516+V516+Y516</f>
        <v>0</v>
      </c>
      <c r="AC516" s="183">
        <f t="shared" si="167"/>
        <v>0</v>
      </c>
      <c r="AD516" s="190" t="e">
        <f t="shared" ref="AD516:AD525" si="168">+AB516/AC516</f>
        <v>#DIV/0!</v>
      </c>
      <c r="AE516" s="190" t="e">
        <f t="shared" ref="AE516:AE560" si="169">+AD516/H516</f>
        <v>#DIV/0!</v>
      </c>
      <c r="AF516" s="203"/>
    </row>
    <row r="517" spans="1:32" s="200" customFormat="1" ht="15.75" hidden="1" customHeight="1" x14ac:dyDescent="0.25">
      <c r="A517" s="198">
        <v>514</v>
      </c>
      <c r="B517" s="207" t="s">
        <v>231</v>
      </c>
      <c r="C517" s="321" t="s">
        <v>2254</v>
      </c>
      <c r="D517" s="207" t="s">
        <v>8</v>
      </c>
      <c r="E517" s="321" t="s">
        <v>2261</v>
      </c>
      <c r="F517" s="321" t="s">
        <v>2262</v>
      </c>
      <c r="G517" s="207" t="s">
        <v>1295</v>
      </c>
      <c r="H517" s="208">
        <v>1</v>
      </c>
      <c r="I517" s="207" t="s">
        <v>18</v>
      </c>
      <c r="J517" s="187">
        <v>0</v>
      </c>
      <c r="K517" s="187">
        <v>0</v>
      </c>
      <c r="L517" s="209" t="s">
        <v>26</v>
      </c>
      <c r="M517" s="187">
        <v>0</v>
      </c>
      <c r="N517" s="187">
        <v>0</v>
      </c>
      <c r="O517" s="186" t="s">
        <v>26</v>
      </c>
      <c r="P517" s="183">
        <v>0</v>
      </c>
      <c r="Q517" s="183">
        <v>0</v>
      </c>
      <c r="R517" s="213"/>
      <c r="S517" s="187">
        <v>0</v>
      </c>
      <c r="T517" s="187">
        <v>0</v>
      </c>
      <c r="U517" s="186" t="s">
        <v>26</v>
      </c>
      <c r="V517" s="56"/>
      <c r="W517" s="56"/>
      <c r="X517" s="210"/>
      <c r="Y517" s="56"/>
      <c r="Z517" s="56"/>
      <c r="AA517" s="131"/>
      <c r="AB517" s="183">
        <f>J517+M517+P517+S517+V517+Y517</f>
        <v>0</v>
      </c>
      <c r="AC517" s="183">
        <f t="shared" si="167"/>
        <v>0</v>
      </c>
      <c r="AD517" s="190" t="e">
        <f t="shared" si="168"/>
        <v>#DIV/0!</v>
      </c>
      <c r="AE517" s="190" t="e">
        <f t="shared" si="169"/>
        <v>#DIV/0!</v>
      </c>
      <c r="AF517" s="203"/>
    </row>
    <row r="518" spans="1:32" s="200" customFormat="1" ht="15.75" hidden="1" customHeight="1" x14ac:dyDescent="0.25">
      <c r="A518" s="198">
        <v>515</v>
      </c>
      <c r="B518" s="207" t="s">
        <v>231</v>
      </c>
      <c r="C518" s="321" t="s">
        <v>2254</v>
      </c>
      <c r="D518" s="207" t="s">
        <v>8</v>
      </c>
      <c r="E518" s="321" t="s">
        <v>2263</v>
      </c>
      <c r="F518" s="321" t="s">
        <v>2264</v>
      </c>
      <c r="G518" s="207" t="s">
        <v>1295</v>
      </c>
      <c r="H518" s="208">
        <v>1</v>
      </c>
      <c r="I518" s="207" t="s">
        <v>18</v>
      </c>
      <c r="J518" s="187">
        <v>0</v>
      </c>
      <c r="K518" s="187">
        <v>0</v>
      </c>
      <c r="L518" s="209" t="s">
        <v>26</v>
      </c>
      <c r="M518" s="187">
        <v>0</v>
      </c>
      <c r="N518" s="187">
        <v>0</v>
      </c>
      <c r="O518" s="186" t="s">
        <v>26</v>
      </c>
      <c r="P518" s="183">
        <v>6</v>
      </c>
      <c r="Q518" s="183">
        <v>6</v>
      </c>
      <c r="R518" s="213"/>
      <c r="S518" s="187">
        <v>0</v>
      </c>
      <c r="T518" s="187">
        <v>0</v>
      </c>
      <c r="U518" s="186" t="s">
        <v>26</v>
      </c>
      <c r="V518" s="56"/>
      <c r="W518" s="56"/>
      <c r="X518" s="210"/>
      <c r="Y518" s="56"/>
      <c r="Z518" s="56"/>
      <c r="AA518" s="131"/>
      <c r="AB518" s="183">
        <f>J518+M518+P518+S518+V518+Y518</f>
        <v>6</v>
      </c>
      <c r="AC518" s="183">
        <f>K518+N518+Q518+T518+W518+Z518</f>
        <v>6</v>
      </c>
      <c r="AD518" s="190">
        <f t="shared" si="168"/>
        <v>1</v>
      </c>
      <c r="AE518" s="190">
        <f t="shared" si="169"/>
        <v>1</v>
      </c>
      <c r="AF518" s="203"/>
    </row>
    <row r="519" spans="1:32" s="200" customFormat="1" ht="15.75" hidden="1" customHeight="1" x14ac:dyDescent="0.25">
      <c r="A519" s="198">
        <v>516</v>
      </c>
      <c r="B519" s="207" t="s">
        <v>231</v>
      </c>
      <c r="C519" s="321" t="s">
        <v>2254</v>
      </c>
      <c r="D519" s="207" t="s">
        <v>8</v>
      </c>
      <c r="E519" s="321" t="s">
        <v>2265</v>
      </c>
      <c r="F519" s="321" t="s">
        <v>2266</v>
      </c>
      <c r="G519" s="207" t="s">
        <v>1295</v>
      </c>
      <c r="H519" s="208">
        <v>1</v>
      </c>
      <c r="I519" s="207" t="s">
        <v>18</v>
      </c>
      <c r="J519" s="187">
        <v>0</v>
      </c>
      <c r="K519" s="187">
        <v>0</v>
      </c>
      <c r="L519" s="209" t="s">
        <v>26</v>
      </c>
      <c r="M519" s="187">
        <v>0</v>
      </c>
      <c r="N519" s="187">
        <v>0</v>
      </c>
      <c r="O519" s="186" t="s">
        <v>26</v>
      </c>
      <c r="P519" s="183">
        <v>70</v>
      </c>
      <c r="Q519" s="183">
        <v>70</v>
      </c>
      <c r="R519" s="213"/>
      <c r="S519" s="187">
        <v>0</v>
      </c>
      <c r="T519" s="187">
        <v>0</v>
      </c>
      <c r="U519" s="186" t="s">
        <v>26</v>
      </c>
      <c r="V519" s="56"/>
      <c r="W519" s="56"/>
      <c r="X519" s="210"/>
      <c r="Y519" s="56"/>
      <c r="Z519" s="56"/>
      <c r="AA519" s="131"/>
      <c r="AB519" s="183">
        <f t="shared" ref="AB519:AB582" si="170">J519+M519+P519+S519+V519+Y519</f>
        <v>70</v>
      </c>
      <c r="AC519" s="183">
        <f t="shared" ref="AC519:AC582" si="171">K519+N519+Q519+T519+W519+Z519</f>
        <v>70</v>
      </c>
      <c r="AD519" s="190">
        <f t="shared" si="168"/>
        <v>1</v>
      </c>
      <c r="AE519" s="190">
        <f t="shared" si="169"/>
        <v>1</v>
      </c>
      <c r="AF519" s="203"/>
    </row>
    <row r="520" spans="1:32" s="200" customFormat="1" ht="15.75" hidden="1" customHeight="1" x14ac:dyDescent="0.25">
      <c r="A520" s="198">
        <v>517</v>
      </c>
      <c r="B520" s="207" t="s">
        <v>231</v>
      </c>
      <c r="C520" s="321" t="s">
        <v>2254</v>
      </c>
      <c r="D520" s="207" t="s">
        <v>8</v>
      </c>
      <c r="E520" s="321" t="s">
        <v>2267</v>
      </c>
      <c r="F520" s="321" t="s">
        <v>2268</v>
      </c>
      <c r="G520" s="214" t="s">
        <v>1281</v>
      </c>
      <c r="H520" s="208">
        <v>1</v>
      </c>
      <c r="I520" s="207" t="s">
        <v>18</v>
      </c>
      <c r="J520" s="187">
        <v>0</v>
      </c>
      <c r="K520" s="187">
        <v>0</v>
      </c>
      <c r="L520" s="209" t="s">
        <v>26</v>
      </c>
      <c r="M520" s="187">
        <v>0</v>
      </c>
      <c r="N520" s="187">
        <v>0</v>
      </c>
      <c r="O520" s="186" t="s">
        <v>26</v>
      </c>
      <c r="P520" s="183">
        <v>1</v>
      </c>
      <c r="Q520" s="183">
        <v>1</v>
      </c>
      <c r="R520" s="213"/>
      <c r="S520" s="187">
        <v>0</v>
      </c>
      <c r="T520" s="187">
        <v>0</v>
      </c>
      <c r="U520" s="186" t="s">
        <v>26</v>
      </c>
      <c r="V520" s="56"/>
      <c r="W520" s="56"/>
      <c r="X520" s="210"/>
      <c r="Y520" s="56"/>
      <c r="Z520" s="56"/>
      <c r="AA520" s="131"/>
      <c r="AB520" s="183">
        <f t="shared" si="170"/>
        <v>1</v>
      </c>
      <c r="AC520" s="183">
        <f t="shared" si="171"/>
        <v>1</v>
      </c>
      <c r="AD520" s="190">
        <f t="shared" si="168"/>
        <v>1</v>
      </c>
      <c r="AE520" s="190">
        <f t="shared" si="169"/>
        <v>1</v>
      </c>
      <c r="AF520" s="203"/>
    </row>
    <row r="521" spans="1:32" s="200" customFormat="1" ht="15.75" hidden="1" customHeight="1" x14ac:dyDescent="0.25">
      <c r="A521" s="198">
        <v>518</v>
      </c>
      <c r="B521" s="207" t="s">
        <v>231</v>
      </c>
      <c r="C521" s="321" t="s">
        <v>2254</v>
      </c>
      <c r="D521" s="207" t="s">
        <v>8</v>
      </c>
      <c r="E521" s="321" t="s">
        <v>2269</v>
      </c>
      <c r="F521" s="321" t="s">
        <v>2270</v>
      </c>
      <c r="G521" s="207" t="s">
        <v>1295</v>
      </c>
      <c r="H521" s="208">
        <v>1</v>
      </c>
      <c r="I521" s="207" t="s">
        <v>18</v>
      </c>
      <c r="J521" s="187">
        <v>0</v>
      </c>
      <c r="K521" s="187">
        <v>0</v>
      </c>
      <c r="L521" s="209" t="s">
        <v>26</v>
      </c>
      <c r="M521" s="187">
        <v>0</v>
      </c>
      <c r="N521" s="187">
        <v>0</v>
      </c>
      <c r="O521" s="186" t="s">
        <v>26</v>
      </c>
      <c r="P521" s="183">
        <v>2</v>
      </c>
      <c r="Q521" s="183">
        <v>2</v>
      </c>
      <c r="R521" s="213"/>
      <c r="S521" s="187">
        <v>0</v>
      </c>
      <c r="T521" s="187">
        <v>0</v>
      </c>
      <c r="U521" s="186" t="s">
        <v>26</v>
      </c>
      <c r="V521" s="56"/>
      <c r="W521" s="56"/>
      <c r="X521" s="210"/>
      <c r="Y521" s="56"/>
      <c r="Z521" s="56"/>
      <c r="AA521" s="131"/>
      <c r="AB521" s="183">
        <f t="shared" si="170"/>
        <v>2</v>
      </c>
      <c r="AC521" s="183">
        <f t="shared" si="171"/>
        <v>2</v>
      </c>
      <c r="AD521" s="190">
        <f t="shared" si="168"/>
        <v>1</v>
      </c>
      <c r="AE521" s="190">
        <f t="shared" si="169"/>
        <v>1</v>
      </c>
      <c r="AF521" s="203"/>
    </row>
    <row r="522" spans="1:32" s="200" customFormat="1" ht="15.75" hidden="1" customHeight="1" x14ac:dyDescent="0.25">
      <c r="A522" s="198">
        <v>519</v>
      </c>
      <c r="B522" s="207" t="s">
        <v>231</v>
      </c>
      <c r="C522" s="321" t="s">
        <v>2254</v>
      </c>
      <c r="D522" s="207" t="s">
        <v>1287</v>
      </c>
      <c r="E522" s="321" t="s">
        <v>2271</v>
      </c>
      <c r="F522" s="321" t="s">
        <v>2272</v>
      </c>
      <c r="G522" s="207" t="s">
        <v>1295</v>
      </c>
      <c r="H522" s="208">
        <v>1</v>
      </c>
      <c r="I522" s="207" t="s">
        <v>18</v>
      </c>
      <c r="J522" s="187">
        <v>0</v>
      </c>
      <c r="K522" s="187">
        <v>0</v>
      </c>
      <c r="L522" s="209" t="s">
        <v>26</v>
      </c>
      <c r="M522" s="187">
        <v>0</v>
      </c>
      <c r="N522" s="187">
        <v>0</v>
      </c>
      <c r="O522" s="186" t="s">
        <v>26</v>
      </c>
      <c r="P522" s="183">
        <v>0</v>
      </c>
      <c r="Q522" s="183">
        <v>0</v>
      </c>
      <c r="R522" s="213"/>
      <c r="S522" s="187">
        <v>0</v>
      </c>
      <c r="T522" s="187">
        <v>0</v>
      </c>
      <c r="U522" s="186" t="s">
        <v>26</v>
      </c>
      <c r="V522" s="56"/>
      <c r="W522" s="56"/>
      <c r="X522" s="210"/>
      <c r="Y522" s="56"/>
      <c r="Z522" s="56"/>
      <c r="AA522" s="131"/>
      <c r="AB522" s="183">
        <f t="shared" si="170"/>
        <v>0</v>
      </c>
      <c r="AC522" s="183">
        <f t="shared" si="171"/>
        <v>0</v>
      </c>
      <c r="AD522" s="190" t="e">
        <f t="shared" si="168"/>
        <v>#DIV/0!</v>
      </c>
      <c r="AE522" s="190" t="e">
        <f t="shared" si="169"/>
        <v>#DIV/0!</v>
      </c>
      <c r="AF522" s="203"/>
    </row>
    <row r="523" spans="1:32" s="200" customFormat="1" ht="15.75" hidden="1" customHeight="1" x14ac:dyDescent="0.25">
      <c r="A523" s="198">
        <v>520</v>
      </c>
      <c r="B523" s="207" t="s">
        <v>231</v>
      </c>
      <c r="C523" s="321" t="s">
        <v>2254</v>
      </c>
      <c r="D523" s="207" t="s">
        <v>8</v>
      </c>
      <c r="E523" s="172" t="s">
        <v>3751</v>
      </c>
      <c r="F523" s="172" t="s">
        <v>3752</v>
      </c>
      <c r="G523" s="207" t="s">
        <v>1295</v>
      </c>
      <c r="H523" s="342">
        <v>0.9</v>
      </c>
      <c r="I523" s="207" t="s">
        <v>18</v>
      </c>
      <c r="J523" s="187">
        <v>0</v>
      </c>
      <c r="K523" s="187">
        <v>0</v>
      </c>
      <c r="L523" s="209" t="s">
        <v>26</v>
      </c>
      <c r="M523" s="187">
        <v>0</v>
      </c>
      <c r="N523" s="187">
        <v>0</v>
      </c>
      <c r="O523" s="186" t="s">
        <v>26</v>
      </c>
      <c r="P523" s="183">
        <v>117</v>
      </c>
      <c r="Q523" s="183">
        <v>273</v>
      </c>
      <c r="R523" s="213"/>
      <c r="S523" s="187">
        <v>0</v>
      </c>
      <c r="T523" s="187">
        <v>0</v>
      </c>
      <c r="U523" s="186" t="s">
        <v>26</v>
      </c>
      <c r="V523" s="56"/>
      <c r="W523" s="56"/>
      <c r="X523" s="210"/>
      <c r="Y523" s="56"/>
      <c r="Z523" s="56"/>
      <c r="AA523" s="131"/>
      <c r="AB523" s="183">
        <f t="shared" si="170"/>
        <v>117</v>
      </c>
      <c r="AC523" s="183">
        <f t="shared" si="171"/>
        <v>273</v>
      </c>
      <c r="AD523" s="190">
        <f t="shared" si="168"/>
        <v>0.42857142857142855</v>
      </c>
      <c r="AE523" s="190">
        <f t="shared" si="169"/>
        <v>0.47619047619047616</v>
      </c>
      <c r="AF523" s="203"/>
    </row>
    <row r="524" spans="1:32" s="200" customFormat="1" ht="15.75" hidden="1" customHeight="1" x14ac:dyDescent="0.25">
      <c r="A524" s="198">
        <v>521</v>
      </c>
      <c r="B524" s="207" t="s">
        <v>231</v>
      </c>
      <c r="C524" s="321" t="s">
        <v>2254</v>
      </c>
      <c r="D524" s="207" t="s">
        <v>8</v>
      </c>
      <c r="E524" s="321" t="s">
        <v>2273</v>
      </c>
      <c r="F524" s="321" t="s">
        <v>2274</v>
      </c>
      <c r="G524" s="207" t="s">
        <v>1295</v>
      </c>
      <c r="H524" s="208">
        <v>1</v>
      </c>
      <c r="I524" s="207" t="s">
        <v>18</v>
      </c>
      <c r="J524" s="187">
        <v>0</v>
      </c>
      <c r="K524" s="187">
        <v>0</v>
      </c>
      <c r="L524" s="209" t="s">
        <v>26</v>
      </c>
      <c r="M524" s="187">
        <v>0</v>
      </c>
      <c r="N524" s="187">
        <v>0</v>
      </c>
      <c r="O524" s="186" t="s">
        <v>26</v>
      </c>
      <c r="P524" s="183">
        <v>33</v>
      </c>
      <c r="Q524" s="183">
        <v>36</v>
      </c>
      <c r="R524" s="213"/>
      <c r="S524" s="187">
        <v>0</v>
      </c>
      <c r="T524" s="187">
        <v>0</v>
      </c>
      <c r="U524" s="186" t="s">
        <v>26</v>
      </c>
      <c r="V524" s="56"/>
      <c r="W524" s="56"/>
      <c r="X524" s="210"/>
      <c r="Y524" s="56"/>
      <c r="Z524" s="56"/>
      <c r="AA524" s="131"/>
      <c r="AB524" s="183">
        <f t="shared" si="170"/>
        <v>33</v>
      </c>
      <c r="AC524" s="183">
        <f t="shared" si="171"/>
        <v>36</v>
      </c>
      <c r="AD524" s="190">
        <f t="shared" si="168"/>
        <v>0.91666666666666663</v>
      </c>
      <c r="AE524" s="190">
        <f t="shared" si="169"/>
        <v>0.91666666666666663</v>
      </c>
      <c r="AF524" s="203"/>
    </row>
    <row r="525" spans="1:32" s="200" customFormat="1" ht="15.75" hidden="1" customHeight="1" x14ac:dyDescent="0.25">
      <c r="A525" s="198">
        <v>522</v>
      </c>
      <c r="B525" s="207" t="s">
        <v>231</v>
      </c>
      <c r="C525" s="321" t="s">
        <v>2254</v>
      </c>
      <c r="D525" s="207" t="s">
        <v>8</v>
      </c>
      <c r="E525" s="321" t="s">
        <v>2275</v>
      </c>
      <c r="F525" s="321" t="s">
        <v>2276</v>
      </c>
      <c r="G525" s="207" t="s">
        <v>1295</v>
      </c>
      <c r="H525" s="208">
        <v>1</v>
      </c>
      <c r="I525" s="207" t="s">
        <v>18</v>
      </c>
      <c r="J525" s="187">
        <v>0</v>
      </c>
      <c r="K525" s="187">
        <v>0</v>
      </c>
      <c r="L525" s="209" t="s">
        <v>26</v>
      </c>
      <c r="M525" s="187">
        <v>0</v>
      </c>
      <c r="N525" s="187">
        <v>0</v>
      </c>
      <c r="O525" s="186" t="s">
        <v>26</v>
      </c>
      <c r="P525" s="183">
        <v>17</v>
      </c>
      <c r="Q525" s="183">
        <v>17</v>
      </c>
      <c r="R525" s="213"/>
      <c r="S525" s="187">
        <v>0</v>
      </c>
      <c r="T525" s="187">
        <v>0</v>
      </c>
      <c r="U525" s="186" t="s">
        <v>26</v>
      </c>
      <c r="V525" s="56"/>
      <c r="W525" s="56"/>
      <c r="X525" s="210"/>
      <c r="Y525" s="56"/>
      <c r="Z525" s="56"/>
      <c r="AA525" s="131"/>
      <c r="AB525" s="183">
        <f t="shared" si="170"/>
        <v>17</v>
      </c>
      <c r="AC525" s="183">
        <f t="shared" si="171"/>
        <v>17</v>
      </c>
      <c r="AD525" s="190">
        <f t="shared" si="168"/>
        <v>1</v>
      </c>
      <c r="AE525" s="190">
        <f t="shared" si="169"/>
        <v>1</v>
      </c>
      <c r="AF525" s="203"/>
    </row>
    <row r="526" spans="1:32" s="200" customFormat="1" ht="15.75" hidden="1" customHeight="1" x14ac:dyDescent="0.25">
      <c r="A526" s="198">
        <v>523</v>
      </c>
      <c r="B526" s="207" t="s">
        <v>231</v>
      </c>
      <c r="C526" s="321" t="s">
        <v>2277</v>
      </c>
      <c r="D526" s="207" t="s">
        <v>1311</v>
      </c>
      <c r="E526" s="321" t="s">
        <v>2278</v>
      </c>
      <c r="F526" s="321" t="s">
        <v>2279</v>
      </c>
      <c r="G526" s="207" t="s">
        <v>1281</v>
      </c>
      <c r="H526" s="308">
        <v>35</v>
      </c>
      <c r="I526" s="207" t="s">
        <v>831</v>
      </c>
      <c r="J526" s="187">
        <v>0</v>
      </c>
      <c r="K526" s="187">
        <v>0</v>
      </c>
      <c r="L526" s="209" t="s">
        <v>26</v>
      </c>
      <c r="M526" s="187">
        <v>0</v>
      </c>
      <c r="N526" s="187">
        <v>0</v>
      </c>
      <c r="O526" s="186" t="s">
        <v>26</v>
      </c>
      <c r="P526" s="187">
        <v>0</v>
      </c>
      <c r="Q526" s="187">
        <v>0</v>
      </c>
      <c r="R526" s="186" t="s">
        <v>26</v>
      </c>
      <c r="S526" s="187">
        <v>0</v>
      </c>
      <c r="T526" s="187">
        <v>0</v>
      </c>
      <c r="U526" s="186" t="s">
        <v>26</v>
      </c>
      <c r="V526" s="56"/>
      <c r="W526" s="56"/>
      <c r="X526" s="210"/>
      <c r="Y526" s="56"/>
      <c r="Z526" s="56"/>
      <c r="AA526" s="131"/>
      <c r="AB526" s="183">
        <f t="shared" si="170"/>
        <v>0</v>
      </c>
      <c r="AC526" s="183">
        <f t="shared" si="171"/>
        <v>0</v>
      </c>
      <c r="AD526" s="345"/>
      <c r="AE526" s="345"/>
      <c r="AF526" s="345"/>
    </row>
    <row r="527" spans="1:32" s="200" customFormat="1" ht="15.75" hidden="1" customHeight="1" x14ac:dyDescent="0.25">
      <c r="A527" s="198">
        <v>524</v>
      </c>
      <c r="B527" s="207" t="s">
        <v>231</v>
      </c>
      <c r="C527" s="321" t="s">
        <v>2277</v>
      </c>
      <c r="D527" s="207" t="s">
        <v>1282</v>
      </c>
      <c r="E527" s="321" t="s">
        <v>2280</v>
      </c>
      <c r="F527" s="321" t="s">
        <v>2281</v>
      </c>
      <c r="G527" s="207" t="s">
        <v>1281</v>
      </c>
      <c r="H527" s="208">
        <v>0.8</v>
      </c>
      <c r="I527" s="207" t="s">
        <v>1371</v>
      </c>
      <c r="J527" s="187">
        <v>0</v>
      </c>
      <c r="K527" s="187">
        <v>0</v>
      </c>
      <c r="L527" s="209" t="s">
        <v>26</v>
      </c>
      <c r="M527" s="187">
        <v>0</v>
      </c>
      <c r="N527" s="187">
        <v>0</v>
      </c>
      <c r="O527" s="186" t="s">
        <v>26</v>
      </c>
      <c r="P527" s="187">
        <v>0</v>
      </c>
      <c r="Q527" s="187">
        <v>0</v>
      </c>
      <c r="R527" s="186" t="s">
        <v>26</v>
      </c>
      <c r="S527" s="187">
        <v>0</v>
      </c>
      <c r="T527" s="187">
        <v>0</v>
      </c>
      <c r="U527" s="186" t="s">
        <v>26</v>
      </c>
      <c r="V527" s="56"/>
      <c r="W527" s="56"/>
      <c r="X527" s="210"/>
      <c r="Y527" s="56"/>
      <c r="Z527" s="56"/>
      <c r="AA527" s="131"/>
      <c r="AB527" s="183">
        <f t="shared" si="170"/>
        <v>0</v>
      </c>
      <c r="AC527" s="183">
        <f t="shared" si="171"/>
        <v>0</v>
      </c>
      <c r="AD527" s="345"/>
      <c r="AE527" s="345"/>
      <c r="AF527" s="345"/>
    </row>
    <row r="528" spans="1:32" s="200" customFormat="1" ht="15.75" hidden="1" customHeight="1" x14ac:dyDescent="0.25">
      <c r="A528" s="198">
        <v>525</v>
      </c>
      <c r="B528" s="207" t="s">
        <v>231</v>
      </c>
      <c r="C528" s="321" t="s">
        <v>2277</v>
      </c>
      <c r="D528" s="207" t="s">
        <v>1282</v>
      </c>
      <c r="E528" s="321" t="s">
        <v>2282</v>
      </c>
      <c r="F528" s="321" t="s">
        <v>2283</v>
      </c>
      <c r="G528" s="207" t="s">
        <v>1281</v>
      </c>
      <c r="H528" s="208">
        <v>0.8</v>
      </c>
      <c r="I528" s="207" t="s">
        <v>1371</v>
      </c>
      <c r="J528" s="187">
        <v>0</v>
      </c>
      <c r="K528" s="187">
        <v>0</v>
      </c>
      <c r="L528" s="209" t="s">
        <v>26</v>
      </c>
      <c r="M528" s="187">
        <v>0</v>
      </c>
      <c r="N528" s="187">
        <v>0</v>
      </c>
      <c r="O528" s="186" t="s">
        <v>26</v>
      </c>
      <c r="P528" s="187">
        <v>0</v>
      </c>
      <c r="Q528" s="187">
        <v>0</v>
      </c>
      <c r="R528" s="186" t="s">
        <v>26</v>
      </c>
      <c r="S528" s="187">
        <v>0</v>
      </c>
      <c r="T528" s="187">
        <v>0</v>
      </c>
      <c r="U528" s="186" t="s">
        <v>26</v>
      </c>
      <c r="V528" s="56"/>
      <c r="W528" s="56"/>
      <c r="X528" s="210"/>
      <c r="Y528" s="56"/>
      <c r="Z528" s="56"/>
      <c r="AA528" s="131"/>
      <c r="AB528" s="183">
        <f t="shared" si="170"/>
        <v>0</v>
      </c>
      <c r="AC528" s="183">
        <f t="shared" si="171"/>
        <v>0</v>
      </c>
      <c r="AD528" s="345"/>
      <c r="AE528" s="345"/>
      <c r="AF528" s="345"/>
    </row>
    <row r="529" spans="1:32" s="200" customFormat="1" ht="15.75" hidden="1" customHeight="1" x14ac:dyDescent="0.25">
      <c r="A529" s="198">
        <v>526</v>
      </c>
      <c r="B529" s="207" t="s">
        <v>231</v>
      </c>
      <c r="C529" s="321" t="s">
        <v>2277</v>
      </c>
      <c r="D529" s="207" t="s">
        <v>1287</v>
      </c>
      <c r="E529" s="321" t="s">
        <v>2284</v>
      </c>
      <c r="F529" s="321" t="s">
        <v>2285</v>
      </c>
      <c r="G529" s="207" t="s">
        <v>1295</v>
      </c>
      <c r="H529" s="208">
        <v>1</v>
      </c>
      <c r="I529" s="207" t="s">
        <v>18</v>
      </c>
      <c r="J529" s="187">
        <v>0</v>
      </c>
      <c r="K529" s="187">
        <v>0</v>
      </c>
      <c r="L529" s="209" t="s">
        <v>26</v>
      </c>
      <c r="M529" s="187">
        <v>0</v>
      </c>
      <c r="N529" s="187">
        <v>0</v>
      </c>
      <c r="O529" s="186" t="s">
        <v>26</v>
      </c>
      <c r="P529" s="183">
        <v>46</v>
      </c>
      <c r="Q529" s="183">
        <v>46</v>
      </c>
      <c r="R529" s="213"/>
      <c r="S529" s="187">
        <v>0</v>
      </c>
      <c r="T529" s="187">
        <v>0</v>
      </c>
      <c r="U529" s="186" t="s">
        <v>26</v>
      </c>
      <c r="V529" s="56"/>
      <c r="W529" s="56"/>
      <c r="X529" s="210"/>
      <c r="Y529" s="56"/>
      <c r="Z529" s="56"/>
      <c r="AA529" s="131"/>
      <c r="AB529" s="183">
        <f t="shared" si="170"/>
        <v>46</v>
      </c>
      <c r="AC529" s="183">
        <f t="shared" si="171"/>
        <v>46</v>
      </c>
      <c r="AD529" s="190">
        <f t="shared" ref="AD529:AD560" si="172">+AB529/AC529</f>
        <v>1</v>
      </c>
      <c r="AE529" s="190">
        <f t="shared" si="169"/>
        <v>1</v>
      </c>
      <c r="AF529" s="203"/>
    </row>
    <row r="530" spans="1:32" s="200" customFormat="1" ht="15.75" hidden="1" customHeight="1" x14ac:dyDescent="0.25">
      <c r="A530" s="198">
        <v>527</v>
      </c>
      <c r="B530" s="207" t="s">
        <v>231</v>
      </c>
      <c r="C530" s="321" t="s">
        <v>2277</v>
      </c>
      <c r="D530" s="207" t="s">
        <v>8</v>
      </c>
      <c r="E530" s="321" t="s">
        <v>2286</v>
      </c>
      <c r="F530" s="321" t="s">
        <v>2287</v>
      </c>
      <c r="G530" s="207" t="s">
        <v>1295</v>
      </c>
      <c r="H530" s="208">
        <v>1</v>
      </c>
      <c r="I530" s="207" t="s">
        <v>18</v>
      </c>
      <c r="J530" s="187">
        <v>0</v>
      </c>
      <c r="K530" s="187">
        <v>0</v>
      </c>
      <c r="L530" s="209" t="s">
        <v>26</v>
      </c>
      <c r="M530" s="187">
        <v>0</v>
      </c>
      <c r="N530" s="187">
        <v>0</v>
      </c>
      <c r="O530" s="186" t="s">
        <v>26</v>
      </c>
      <c r="P530" s="183">
        <v>16</v>
      </c>
      <c r="Q530" s="183">
        <v>16</v>
      </c>
      <c r="R530" s="213"/>
      <c r="S530" s="187">
        <v>0</v>
      </c>
      <c r="T530" s="187">
        <v>0</v>
      </c>
      <c r="U530" s="186" t="s">
        <v>26</v>
      </c>
      <c r="V530" s="56"/>
      <c r="W530" s="56"/>
      <c r="X530" s="210"/>
      <c r="Y530" s="56"/>
      <c r="Z530" s="56"/>
      <c r="AA530" s="131"/>
      <c r="AB530" s="183">
        <f t="shared" si="170"/>
        <v>16</v>
      </c>
      <c r="AC530" s="183">
        <f t="shared" si="171"/>
        <v>16</v>
      </c>
      <c r="AD530" s="190">
        <f t="shared" si="172"/>
        <v>1</v>
      </c>
      <c r="AE530" s="190">
        <f t="shared" si="169"/>
        <v>1</v>
      </c>
      <c r="AF530" s="203"/>
    </row>
    <row r="531" spans="1:32" s="200" customFormat="1" ht="15.75" hidden="1" customHeight="1" x14ac:dyDescent="0.25">
      <c r="A531" s="198">
        <v>528</v>
      </c>
      <c r="B531" s="207" t="s">
        <v>231</v>
      </c>
      <c r="C531" s="321" t="s">
        <v>2277</v>
      </c>
      <c r="D531" s="207" t="s">
        <v>8</v>
      </c>
      <c r="E531" s="321" t="s">
        <v>2288</v>
      </c>
      <c r="F531" s="321" t="s">
        <v>2289</v>
      </c>
      <c r="G531" s="207" t="s">
        <v>1295</v>
      </c>
      <c r="H531" s="308">
        <v>20</v>
      </c>
      <c r="I531" s="207" t="s">
        <v>815</v>
      </c>
      <c r="J531" s="187">
        <v>0</v>
      </c>
      <c r="K531" s="187">
        <v>0</v>
      </c>
      <c r="L531" s="209" t="s">
        <v>26</v>
      </c>
      <c r="M531" s="187">
        <v>0</v>
      </c>
      <c r="N531" s="187">
        <v>0</v>
      </c>
      <c r="O531" s="186" t="s">
        <v>26</v>
      </c>
      <c r="P531" s="183">
        <v>46</v>
      </c>
      <c r="Q531" s="183">
        <v>16</v>
      </c>
      <c r="R531" s="213"/>
      <c r="S531" s="187">
        <v>0</v>
      </c>
      <c r="T531" s="187">
        <v>0</v>
      </c>
      <c r="U531" s="186" t="s">
        <v>26</v>
      </c>
      <c r="V531" s="56"/>
      <c r="W531" s="56"/>
      <c r="X531" s="210"/>
      <c r="Y531" s="56"/>
      <c r="Z531" s="56"/>
      <c r="AA531" s="131"/>
      <c r="AB531" s="183">
        <f t="shared" si="170"/>
        <v>46</v>
      </c>
      <c r="AC531" s="183">
        <f t="shared" si="171"/>
        <v>16</v>
      </c>
      <c r="AD531" s="205">
        <f>AB531/AC531</f>
        <v>2.875</v>
      </c>
      <c r="AE531" s="205">
        <f>AB531/H531</f>
        <v>2.2999999999999998</v>
      </c>
      <c r="AF531" s="326"/>
    </row>
    <row r="532" spans="1:32" s="200" customFormat="1" ht="15.75" hidden="1" customHeight="1" x14ac:dyDescent="0.25">
      <c r="A532" s="198">
        <v>529</v>
      </c>
      <c r="B532" s="207" t="s">
        <v>231</v>
      </c>
      <c r="C532" s="321" t="s">
        <v>2277</v>
      </c>
      <c r="D532" s="207" t="s">
        <v>8</v>
      </c>
      <c r="E532" s="321" t="s">
        <v>2290</v>
      </c>
      <c r="F532" s="321" t="s">
        <v>2291</v>
      </c>
      <c r="G532" s="207" t="s">
        <v>1295</v>
      </c>
      <c r="H532" s="208">
        <v>1</v>
      </c>
      <c r="I532" s="207" t="s">
        <v>18</v>
      </c>
      <c r="J532" s="187">
        <v>0</v>
      </c>
      <c r="K532" s="187">
        <v>0</v>
      </c>
      <c r="L532" s="209" t="s">
        <v>26</v>
      </c>
      <c r="M532" s="187">
        <v>0</v>
      </c>
      <c r="N532" s="187">
        <v>0</v>
      </c>
      <c r="O532" s="186" t="s">
        <v>26</v>
      </c>
      <c r="P532" s="183">
        <v>2</v>
      </c>
      <c r="Q532" s="183">
        <v>2</v>
      </c>
      <c r="R532" s="213"/>
      <c r="S532" s="187">
        <v>0</v>
      </c>
      <c r="T532" s="187">
        <v>0</v>
      </c>
      <c r="U532" s="186" t="s">
        <v>26</v>
      </c>
      <c r="V532" s="56"/>
      <c r="W532" s="56"/>
      <c r="X532" s="210"/>
      <c r="Y532" s="56"/>
      <c r="Z532" s="56"/>
      <c r="AA532" s="131"/>
      <c r="AB532" s="183">
        <f t="shared" si="170"/>
        <v>2</v>
      </c>
      <c r="AC532" s="183">
        <f t="shared" si="171"/>
        <v>2</v>
      </c>
      <c r="AD532" s="190">
        <f t="shared" si="172"/>
        <v>1</v>
      </c>
      <c r="AE532" s="190">
        <f t="shared" si="169"/>
        <v>1</v>
      </c>
      <c r="AF532" s="203"/>
    </row>
    <row r="533" spans="1:32" s="200" customFormat="1" ht="15.75" hidden="1" customHeight="1" x14ac:dyDescent="0.25">
      <c r="A533" s="198">
        <v>530</v>
      </c>
      <c r="B533" s="207" t="s">
        <v>231</v>
      </c>
      <c r="C533" s="321" t="s">
        <v>2277</v>
      </c>
      <c r="D533" s="207" t="s">
        <v>1287</v>
      </c>
      <c r="E533" s="321" t="s">
        <v>2292</v>
      </c>
      <c r="F533" s="321" t="s">
        <v>2293</v>
      </c>
      <c r="G533" s="207" t="s">
        <v>1295</v>
      </c>
      <c r="H533" s="208">
        <v>1</v>
      </c>
      <c r="I533" s="207" t="s">
        <v>18</v>
      </c>
      <c r="J533" s="187">
        <v>0</v>
      </c>
      <c r="K533" s="187">
        <v>0</v>
      </c>
      <c r="L533" s="209" t="s">
        <v>26</v>
      </c>
      <c r="M533" s="187">
        <v>0</v>
      </c>
      <c r="N533" s="187">
        <v>0</v>
      </c>
      <c r="O533" s="186" t="s">
        <v>26</v>
      </c>
      <c r="P533" s="183">
        <v>46</v>
      </c>
      <c r="Q533" s="183">
        <v>46</v>
      </c>
      <c r="R533" s="213"/>
      <c r="S533" s="187">
        <v>0</v>
      </c>
      <c r="T533" s="187">
        <v>0</v>
      </c>
      <c r="U533" s="186" t="s">
        <v>26</v>
      </c>
      <c r="V533" s="56"/>
      <c r="W533" s="56"/>
      <c r="X533" s="210"/>
      <c r="Y533" s="56"/>
      <c r="Z533" s="56"/>
      <c r="AA533" s="131"/>
      <c r="AB533" s="183">
        <f t="shared" si="170"/>
        <v>46</v>
      </c>
      <c r="AC533" s="183">
        <f t="shared" si="171"/>
        <v>46</v>
      </c>
      <c r="AD533" s="190">
        <f t="shared" si="172"/>
        <v>1</v>
      </c>
      <c r="AE533" s="190">
        <f t="shared" si="169"/>
        <v>1</v>
      </c>
      <c r="AF533" s="203"/>
    </row>
    <row r="534" spans="1:32" s="200" customFormat="1" ht="15.75" hidden="1" customHeight="1" x14ac:dyDescent="0.25">
      <c r="A534" s="198">
        <v>531</v>
      </c>
      <c r="B534" s="207" t="s">
        <v>231</v>
      </c>
      <c r="C534" s="321" t="s">
        <v>2277</v>
      </c>
      <c r="D534" s="207" t="s">
        <v>1287</v>
      </c>
      <c r="E534" s="321" t="s">
        <v>2294</v>
      </c>
      <c r="F534" s="321" t="s">
        <v>2295</v>
      </c>
      <c r="G534" s="207" t="s">
        <v>1295</v>
      </c>
      <c r="H534" s="208">
        <v>1</v>
      </c>
      <c r="I534" s="207" t="s">
        <v>18</v>
      </c>
      <c r="J534" s="187">
        <v>0</v>
      </c>
      <c r="K534" s="187">
        <v>0</v>
      </c>
      <c r="L534" s="209" t="s">
        <v>26</v>
      </c>
      <c r="M534" s="187">
        <v>0</v>
      </c>
      <c r="N534" s="187">
        <v>0</v>
      </c>
      <c r="O534" s="186" t="s">
        <v>26</v>
      </c>
      <c r="P534" s="183">
        <v>2</v>
      </c>
      <c r="Q534" s="183">
        <v>2</v>
      </c>
      <c r="R534" s="213"/>
      <c r="S534" s="187">
        <v>0</v>
      </c>
      <c r="T534" s="187">
        <v>0</v>
      </c>
      <c r="U534" s="186" t="s">
        <v>26</v>
      </c>
      <c r="V534" s="56"/>
      <c r="W534" s="56"/>
      <c r="X534" s="210"/>
      <c r="Y534" s="56"/>
      <c r="Z534" s="56"/>
      <c r="AA534" s="131"/>
      <c r="AB534" s="183">
        <f t="shared" si="170"/>
        <v>2</v>
      </c>
      <c r="AC534" s="183">
        <f t="shared" si="171"/>
        <v>2</v>
      </c>
      <c r="AD534" s="190">
        <f t="shared" si="172"/>
        <v>1</v>
      </c>
      <c r="AE534" s="190">
        <f t="shared" si="169"/>
        <v>1</v>
      </c>
      <c r="AF534" s="203"/>
    </row>
    <row r="535" spans="1:32" s="200" customFormat="1" ht="15.75" hidden="1" customHeight="1" x14ac:dyDescent="0.25">
      <c r="A535" s="198">
        <v>532</v>
      </c>
      <c r="B535" s="207" t="s">
        <v>231</v>
      </c>
      <c r="C535" s="321" t="s">
        <v>2277</v>
      </c>
      <c r="D535" s="207" t="s">
        <v>8</v>
      </c>
      <c r="E535" s="321" t="s">
        <v>2296</v>
      </c>
      <c r="F535" s="321" t="s">
        <v>2297</v>
      </c>
      <c r="G535" s="207" t="s">
        <v>1295</v>
      </c>
      <c r="H535" s="208">
        <v>1</v>
      </c>
      <c r="I535" s="207" t="s">
        <v>18</v>
      </c>
      <c r="J535" s="187">
        <v>0</v>
      </c>
      <c r="K535" s="187">
        <v>0</v>
      </c>
      <c r="L535" s="209" t="s">
        <v>26</v>
      </c>
      <c r="M535" s="187">
        <v>0</v>
      </c>
      <c r="N535" s="187">
        <v>0</v>
      </c>
      <c r="O535" s="186" t="s">
        <v>26</v>
      </c>
      <c r="P535" s="183">
        <v>46</v>
      </c>
      <c r="Q535" s="183">
        <v>46</v>
      </c>
      <c r="R535" s="213"/>
      <c r="S535" s="187">
        <v>0</v>
      </c>
      <c r="T535" s="187">
        <v>0</v>
      </c>
      <c r="U535" s="186" t="s">
        <v>26</v>
      </c>
      <c r="V535" s="56"/>
      <c r="W535" s="56"/>
      <c r="X535" s="210"/>
      <c r="Y535" s="56"/>
      <c r="Z535" s="56"/>
      <c r="AA535" s="131"/>
      <c r="AB535" s="183">
        <f t="shared" si="170"/>
        <v>46</v>
      </c>
      <c r="AC535" s="183">
        <f t="shared" si="171"/>
        <v>46</v>
      </c>
      <c r="AD535" s="190">
        <f t="shared" si="172"/>
        <v>1</v>
      </c>
      <c r="AE535" s="190">
        <f t="shared" si="169"/>
        <v>1</v>
      </c>
      <c r="AF535" s="203"/>
    </row>
    <row r="536" spans="1:32" s="200" customFormat="1" ht="15.75" hidden="1" customHeight="1" x14ac:dyDescent="0.25">
      <c r="A536" s="198">
        <v>533</v>
      </c>
      <c r="B536" s="207" t="s">
        <v>231</v>
      </c>
      <c r="C536" s="321" t="s">
        <v>2277</v>
      </c>
      <c r="D536" s="207" t="s">
        <v>8</v>
      </c>
      <c r="E536" s="172" t="s">
        <v>3753</v>
      </c>
      <c r="F536" s="172" t="s">
        <v>3754</v>
      </c>
      <c r="G536" s="207" t="s">
        <v>1295</v>
      </c>
      <c r="H536" s="208">
        <v>1</v>
      </c>
      <c r="I536" s="207" t="s">
        <v>18</v>
      </c>
      <c r="J536" s="187">
        <v>0</v>
      </c>
      <c r="K536" s="187">
        <v>0</v>
      </c>
      <c r="L536" s="209" t="s">
        <v>26</v>
      </c>
      <c r="M536" s="187">
        <v>0</v>
      </c>
      <c r="N536" s="187">
        <v>0</v>
      </c>
      <c r="O536" s="186" t="s">
        <v>26</v>
      </c>
      <c r="P536" s="183">
        <v>6</v>
      </c>
      <c r="Q536" s="183">
        <v>46</v>
      </c>
      <c r="R536" s="213"/>
      <c r="S536" s="187">
        <v>0</v>
      </c>
      <c r="T536" s="187">
        <v>0</v>
      </c>
      <c r="U536" s="186" t="s">
        <v>26</v>
      </c>
      <c r="V536" s="56"/>
      <c r="W536" s="56"/>
      <c r="X536" s="210"/>
      <c r="Y536" s="56"/>
      <c r="Z536" s="56"/>
      <c r="AA536" s="131"/>
      <c r="AB536" s="183">
        <f t="shared" si="170"/>
        <v>6</v>
      </c>
      <c r="AC536" s="183">
        <f t="shared" si="171"/>
        <v>46</v>
      </c>
      <c r="AD536" s="190">
        <f t="shared" si="172"/>
        <v>0.13043478260869565</v>
      </c>
      <c r="AE536" s="190">
        <f t="shared" si="169"/>
        <v>0.13043478260869565</v>
      </c>
      <c r="AF536" s="203"/>
    </row>
    <row r="537" spans="1:32" s="200" customFormat="1" ht="15.75" hidden="1" customHeight="1" x14ac:dyDescent="0.25">
      <c r="A537" s="198">
        <v>534</v>
      </c>
      <c r="B537" s="207" t="s">
        <v>231</v>
      </c>
      <c r="C537" s="321" t="s">
        <v>2277</v>
      </c>
      <c r="D537" s="207" t="s">
        <v>8</v>
      </c>
      <c r="E537" s="321" t="s">
        <v>2298</v>
      </c>
      <c r="F537" s="321" t="s">
        <v>2299</v>
      </c>
      <c r="G537" s="207" t="s">
        <v>1295</v>
      </c>
      <c r="H537" s="208">
        <v>1</v>
      </c>
      <c r="I537" s="207" t="s">
        <v>18</v>
      </c>
      <c r="J537" s="187">
        <v>0</v>
      </c>
      <c r="K537" s="187">
        <v>0</v>
      </c>
      <c r="L537" s="209" t="s">
        <v>26</v>
      </c>
      <c r="M537" s="187">
        <v>0</v>
      </c>
      <c r="N537" s="187">
        <v>0</v>
      </c>
      <c r="O537" s="186" t="s">
        <v>26</v>
      </c>
      <c r="P537" s="183">
        <v>6</v>
      </c>
      <c r="Q537" s="183">
        <v>6</v>
      </c>
      <c r="R537" s="213"/>
      <c r="S537" s="187">
        <v>0</v>
      </c>
      <c r="T537" s="187">
        <v>0</v>
      </c>
      <c r="U537" s="186" t="s">
        <v>26</v>
      </c>
      <c r="V537" s="56"/>
      <c r="W537" s="56"/>
      <c r="X537" s="210"/>
      <c r="Y537" s="56"/>
      <c r="Z537" s="56"/>
      <c r="AA537" s="131"/>
      <c r="AB537" s="183">
        <f t="shared" si="170"/>
        <v>6</v>
      </c>
      <c r="AC537" s="183">
        <f t="shared" si="171"/>
        <v>6</v>
      </c>
      <c r="AD537" s="190">
        <f t="shared" si="172"/>
        <v>1</v>
      </c>
      <c r="AE537" s="190">
        <f t="shared" si="169"/>
        <v>1</v>
      </c>
      <c r="AF537" s="203"/>
    </row>
    <row r="538" spans="1:32" s="200" customFormat="1" ht="15.75" hidden="1" customHeight="1" x14ac:dyDescent="0.25">
      <c r="A538" s="198">
        <v>535</v>
      </c>
      <c r="B538" s="207" t="s">
        <v>231</v>
      </c>
      <c r="C538" s="321" t="s">
        <v>2277</v>
      </c>
      <c r="D538" s="207" t="s">
        <v>8</v>
      </c>
      <c r="E538" s="321" t="s">
        <v>2300</v>
      </c>
      <c r="F538" s="321" t="s">
        <v>2301</v>
      </c>
      <c r="G538" s="207" t="s">
        <v>1295</v>
      </c>
      <c r="H538" s="208">
        <v>1</v>
      </c>
      <c r="I538" s="207" t="s">
        <v>18</v>
      </c>
      <c r="J538" s="187">
        <v>0</v>
      </c>
      <c r="K538" s="187">
        <v>0</v>
      </c>
      <c r="L538" s="209" t="s">
        <v>26</v>
      </c>
      <c r="M538" s="187">
        <v>0</v>
      </c>
      <c r="N538" s="187">
        <v>0</v>
      </c>
      <c r="O538" s="186" t="s">
        <v>26</v>
      </c>
      <c r="P538" s="183">
        <v>0</v>
      </c>
      <c r="Q538" s="183">
        <v>0</v>
      </c>
      <c r="R538" s="213"/>
      <c r="S538" s="187">
        <v>0</v>
      </c>
      <c r="T538" s="187">
        <v>0</v>
      </c>
      <c r="U538" s="186" t="s">
        <v>26</v>
      </c>
      <c r="V538" s="56"/>
      <c r="W538" s="56"/>
      <c r="X538" s="210"/>
      <c r="Y538" s="56"/>
      <c r="Z538" s="56"/>
      <c r="AA538" s="131"/>
      <c r="AB538" s="183">
        <f t="shared" si="170"/>
        <v>0</v>
      </c>
      <c r="AC538" s="183">
        <f t="shared" si="171"/>
        <v>0</v>
      </c>
      <c r="AD538" s="190" t="e">
        <f t="shared" si="172"/>
        <v>#DIV/0!</v>
      </c>
      <c r="AE538" s="190" t="e">
        <f t="shared" si="169"/>
        <v>#DIV/0!</v>
      </c>
      <c r="AF538" s="203"/>
    </row>
    <row r="539" spans="1:32" s="200" customFormat="1" ht="15.75" hidden="1" customHeight="1" x14ac:dyDescent="0.25">
      <c r="A539" s="198">
        <v>536</v>
      </c>
      <c r="B539" s="219" t="s">
        <v>231</v>
      </c>
      <c r="C539" s="328" t="s">
        <v>2277</v>
      </c>
      <c r="D539" s="219" t="s">
        <v>8</v>
      </c>
      <c r="E539" s="328" t="s">
        <v>2302</v>
      </c>
      <c r="F539" s="328" t="s">
        <v>2303</v>
      </c>
      <c r="G539" s="219" t="s">
        <v>1295</v>
      </c>
      <c r="H539" s="343">
        <v>1</v>
      </c>
      <c r="I539" s="219" t="s">
        <v>18</v>
      </c>
      <c r="J539" s="187">
        <v>0</v>
      </c>
      <c r="K539" s="187">
        <v>0</v>
      </c>
      <c r="L539" s="209" t="s">
        <v>26</v>
      </c>
      <c r="M539" s="187">
        <v>0</v>
      </c>
      <c r="N539" s="187">
        <v>0</v>
      </c>
      <c r="O539" s="186" t="s">
        <v>26</v>
      </c>
      <c r="P539" s="183">
        <v>0</v>
      </c>
      <c r="Q539" s="183">
        <v>0</v>
      </c>
      <c r="R539" s="213"/>
      <c r="S539" s="187">
        <v>0</v>
      </c>
      <c r="T539" s="187">
        <v>0</v>
      </c>
      <c r="U539" s="186" t="s">
        <v>26</v>
      </c>
      <c r="V539" s="56"/>
      <c r="W539" s="56"/>
      <c r="X539" s="210"/>
      <c r="Y539" s="56"/>
      <c r="Z539" s="56"/>
      <c r="AA539" s="131"/>
      <c r="AB539" s="183">
        <f t="shared" si="170"/>
        <v>0</v>
      </c>
      <c r="AC539" s="183">
        <f t="shared" si="171"/>
        <v>0</v>
      </c>
      <c r="AD539" s="190" t="e">
        <f t="shared" si="172"/>
        <v>#DIV/0!</v>
      </c>
      <c r="AE539" s="190" t="e">
        <f t="shared" si="169"/>
        <v>#DIV/0!</v>
      </c>
      <c r="AF539" s="203"/>
    </row>
    <row r="540" spans="1:32" s="200" customFormat="1" ht="15.75" hidden="1" customHeight="1" x14ac:dyDescent="0.25">
      <c r="A540" s="198">
        <v>537</v>
      </c>
      <c r="B540" s="207" t="s">
        <v>231</v>
      </c>
      <c r="C540" s="321" t="s">
        <v>2277</v>
      </c>
      <c r="D540" s="207" t="s">
        <v>8</v>
      </c>
      <c r="E540" s="172" t="s">
        <v>3755</v>
      </c>
      <c r="F540" s="172" t="s">
        <v>3756</v>
      </c>
      <c r="G540" s="207" t="s">
        <v>1295</v>
      </c>
      <c r="H540" s="208">
        <v>1</v>
      </c>
      <c r="I540" s="207" t="s">
        <v>18</v>
      </c>
      <c r="J540" s="187">
        <v>0</v>
      </c>
      <c r="K540" s="187">
        <v>0</v>
      </c>
      <c r="L540" s="209" t="s">
        <v>26</v>
      </c>
      <c r="M540" s="187">
        <v>0</v>
      </c>
      <c r="N540" s="187">
        <v>0</v>
      </c>
      <c r="O540" s="186" t="s">
        <v>26</v>
      </c>
      <c r="P540" s="183">
        <v>0</v>
      </c>
      <c r="Q540" s="183">
        <v>0</v>
      </c>
      <c r="R540" s="213"/>
      <c r="S540" s="187">
        <v>0</v>
      </c>
      <c r="T540" s="187">
        <v>0</v>
      </c>
      <c r="U540" s="186" t="s">
        <v>26</v>
      </c>
      <c r="V540" s="56"/>
      <c r="W540" s="56"/>
      <c r="X540" s="210"/>
      <c r="Y540" s="56"/>
      <c r="Z540" s="56"/>
      <c r="AA540" s="131"/>
      <c r="AB540" s="183">
        <f t="shared" si="170"/>
        <v>0</v>
      </c>
      <c r="AC540" s="183">
        <f t="shared" si="171"/>
        <v>0</v>
      </c>
      <c r="AD540" s="190" t="e">
        <f t="shared" si="172"/>
        <v>#DIV/0!</v>
      </c>
      <c r="AE540" s="190" t="e">
        <f t="shared" si="169"/>
        <v>#DIV/0!</v>
      </c>
      <c r="AF540" s="203"/>
    </row>
    <row r="541" spans="1:32" s="200" customFormat="1" ht="15.75" hidden="1" customHeight="1" x14ac:dyDescent="0.25">
      <c r="A541" s="198">
        <v>538</v>
      </c>
      <c r="B541" s="207" t="s">
        <v>231</v>
      </c>
      <c r="C541" s="321" t="s">
        <v>2277</v>
      </c>
      <c r="D541" s="207" t="s">
        <v>8</v>
      </c>
      <c r="E541" s="321" t="s">
        <v>2304</v>
      </c>
      <c r="F541" s="321" t="s">
        <v>2305</v>
      </c>
      <c r="G541" s="207" t="s">
        <v>1295</v>
      </c>
      <c r="H541" s="208">
        <v>1</v>
      </c>
      <c r="I541" s="207" t="s">
        <v>18</v>
      </c>
      <c r="J541" s="187">
        <v>0</v>
      </c>
      <c r="K541" s="187">
        <v>0</v>
      </c>
      <c r="L541" s="209" t="s">
        <v>26</v>
      </c>
      <c r="M541" s="187">
        <v>0</v>
      </c>
      <c r="N541" s="187">
        <v>0</v>
      </c>
      <c r="O541" s="186" t="s">
        <v>26</v>
      </c>
      <c r="P541" s="183">
        <v>17</v>
      </c>
      <c r="Q541" s="183">
        <v>17</v>
      </c>
      <c r="R541" s="213"/>
      <c r="S541" s="187">
        <v>0</v>
      </c>
      <c r="T541" s="187">
        <v>0</v>
      </c>
      <c r="U541" s="186" t="s">
        <v>26</v>
      </c>
      <c r="V541" s="56"/>
      <c r="W541" s="56"/>
      <c r="X541" s="210"/>
      <c r="Y541" s="56"/>
      <c r="Z541" s="56"/>
      <c r="AA541" s="131"/>
      <c r="AB541" s="183">
        <f t="shared" si="170"/>
        <v>17</v>
      </c>
      <c r="AC541" s="183">
        <f t="shared" si="171"/>
        <v>17</v>
      </c>
      <c r="AD541" s="190">
        <f t="shared" si="172"/>
        <v>1</v>
      </c>
      <c r="AE541" s="190">
        <f t="shared" si="169"/>
        <v>1</v>
      </c>
      <c r="AF541" s="203"/>
    </row>
    <row r="542" spans="1:32" s="200" customFormat="1" ht="15.75" hidden="1" customHeight="1" x14ac:dyDescent="0.25">
      <c r="A542" s="198">
        <v>539</v>
      </c>
      <c r="B542" s="207" t="s">
        <v>231</v>
      </c>
      <c r="C542" s="321" t="s">
        <v>2306</v>
      </c>
      <c r="D542" s="207" t="s">
        <v>1311</v>
      </c>
      <c r="E542" s="321" t="s">
        <v>2307</v>
      </c>
      <c r="F542" s="321" t="s">
        <v>2308</v>
      </c>
      <c r="G542" s="207" t="s">
        <v>1281</v>
      </c>
      <c r="H542" s="208">
        <v>0.02</v>
      </c>
      <c r="I542" s="207" t="s">
        <v>831</v>
      </c>
      <c r="J542" s="187">
        <v>0</v>
      </c>
      <c r="K542" s="187">
        <v>0</v>
      </c>
      <c r="L542" s="209" t="s">
        <v>26</v>
      </c>
      <c r="M542" s="187">
        <v>0</v>
      </c>
      <c r="N542" s="187">
        <v>0</v>
      </c>
      <c r="O542" s="186" t="s">
        <v>26</v>
      </c>
      <c r="P542" s="187">
        <v>0</v>
      </c>
      <c r="Q542" s="187">
        <v>0</v>
      </c>
      <c r="R542" s="186" t="s">
        <v>26</v>
      </c>
      <c r="S542" s="187">
        <v>0</v>
      </c>
      <c r="T542" s="187">
        <v>0</v>
      </c>
      <c r="U542" s="186" t="s">
        <v>26</v>
      </c>
      <c r="V542" s="56"/>
      <c r="W542" s="56"/>
      <c r="X542" s="210"/>
      <c r="Y542" s="56"/>
      <c r="Z542" s="56"/>
      <c r="AA542" s="131"/>
      <c r="AB542" s="183">
        <f t="shared" si="170"/>
        <v>0</v>
      </c>
      <c r="AC542" s="183">
        <f t="shared" si="171"/>
        <v>0</v>
      </c>
      <c r="AD542" s="345"/>
      <c r="AE542" s="345"/>
      <c r="AF542" s="345"/>
    </row>
    <row r="543" spans="1:32" s="200" customFormat="1" ht="15.75" hidden="1" customHeight="1" x14ac:dyDescent="0.25">
      <c r="A543" s="198">
        <v>540</v>
      </c>
      <c r="B543" s="207" t="s">
        <v>231</v>
      </c>
      <c r="C543" s="321" t="s">
        <v>2306</v>
      </c>
      <c r="D543" s="207" t="s">
        <v>1282</v>
      </c>
      <c r="E543" s="321" t="s">
        <v>2309</v>
      </c>
      <c r="F543" s="321" t="s">
        <v>2310</v>
      </c>
      <c r="G543" s="207" t="s">
        <v>1281</v>
      </c>
      <c r="H543" s="208">
        <v>1</v>
      </c>
      <c r="I543" s="207" t="s">
        <v>18</v>
      </c>
      <c r="J543" s="187">
        <v>0</v>
      </c>
      <c r="K543" s="187">
        <v>0</v>
      </c>
      <c r="L543" s="209" t="s">
        <v>26</v>
      </c>
      <c r="M543" s="187">
        <v>0</v>
      </c>
      <c r="N543" s="187">
        <v>0</v>
      </c>
      <c r="O543" s="186" t="s">
        <v>26</v>
      </c>
      <c r="P543" s="187">
        <v>0</v>
      </c>
      <c r="Q543" s="187">
        <v>0</v>
      </c>
      <c r="R543" s="186" t="s">
        <v>26</v>
      </c>
      <c r="S543" s="187">
        <v>0</v>
      </c>
      <c r="T543" s="187">
        <v>0</v>
      </c>
      <c r="U543" s="186" t="s">
        <v>26</v>
      </c>
      <c r="V543" s="56"/>
      <c r="W543" s="56"/>
      <c r="X543" s="210"/>
      <c r="Y543" s="56"/>
      <c r="Z543" s="56"/>
      <c r="AA543" s="131"/>
      <c r="AB543" s="183">
        <f t="shared" si="170"/>
        <v>0</v>
      </c>
      <c r="AC543" s="183">
        <f t="shared" si="171"/>
        <v>0</v>
      </c>
      <c r="AD543" s="190" t="e">
        <f t="shared" si="172"/>
        <v>#DIV/0!</v>
      </c>
      <c r="AE543" s="190" t="e">
        <f t="shared" si="169"/>
        <v>#DIV/0!</v>
      </c>
      <c r="AF543" s="203"/>
    </row>
    <row r="544" spans="1:32" s="200" customFormat="1" ht="15.75" hidden="1" customHeight="1" x14ac:dyDescent="0.25">
      <c r="A544" s="198">
        <v>541</v>
      </c>
      <c r="B544" s="207" t="s">
        <v>231</v>
      </c>
      <c r="C544" s="321" t="s">
        <v>2306</v>
      </c>
      <c r="D544" s="207" t="s">
        <v>1287</v>
      </c>
      <c r="E544" s="321" t="s">
        <v>2311</v>
      </c>
      <c r="F544" s="321" t="s">
        <v>2312</v>
      </c>
      <c r="G544" s="207" t="s">
        <v>1295</v>
      </c>
      <c r="H544" s="208">
        <v>1</v>
      </c>
      <c r="I544" s="207" t="s">
        <v>18</v>
      </c>
      <c r="J544" s="187">
        <v>0</v>
      </c>
      <c r="K544" s="187">
        <v>0</v>
      </c>
      <c r="L544" s="209" t="s">
        <v>26</v>
      </c>
      <c r="M544" s="187">
        <v>0</v>
      </c>
      <c r="N544" s="187">
        <v>0</v>
      </c>
      <c r="O544" s="186" t="s">
        <v>26</v>
      </c>
      <c r="P544" s="183">
        <v>70</v>
      </c>
      <c r="Q544" s="183">
        <v>70</v>
      </c>
      <c r="R544" s="213"/>
      <c r="S544" s="187">
        <v>0</v>
      </c>
      <c r="T544" s="187">
        <v>0</v>
      </c>
      <c r="U544" s="186" t="s">
        <v>26</v>
      </c>
      <c r="V544" s="56"/>
      <c r="W544" s="56"/>
      <c r="X544" s="210"/>
      <c r="Y544" s="56"/>
      <c r="Z544" s="56"/>
      <c r="AA544" s="131"/>
      <c r="AB544" s="183">
        <f t="shared" si="170"/>
        <v>70</v>
      </c>
      <c r="AC544" s="183">
        <f t="shared" si="171"/>
        <v>70</v>
      </c>
      <c r="AD544" s="190">
        <f t="shared" si="172"/>
        <v>1</v>
      </c>
      <c r="AE544" s="190">
        <f t="shared" si="169"/>
        <v>1</v>
      </c>
      <c r="AF544" s="203"/>
    </row>
    <row r="545" spans="1:32" s="200" customFormat="1" ht="15.75" hidden="1" customHeight="1" x14ac:dyDescent="0.25">
      <c r="A545" s="198">
        <v>542</v>
      </c>
      <c r="B545" s="207" t="s">
        <v>231</v>
      </c>
      <c r="C545" s="321" t="s">
        <v>2306</v>
      </c>
      <c r="D545" s="207" t="s">
        <v>8</v>
      </c>
      <c r="E545" s="321" t="s">
        <v>2313</v>
      </c>
      <c r="F545" s="321" t="s">
        <v>2314</v>
      </c>
      <c r="G545" s="207" t="s">
        <v>1295</v>
      </c>
      <c r="H545" s="208">
        <v>1</v>
      </c>
      <c r="I545" s="207" t="s">
        <v>18</v>
      </c>
      <c r="J545" s="187">
        <v>0</v>
      </c>
      <c r="K545" s="187">
        <v>0</v>
      </c>
      <c r="L545" s="209" t="s">
        <v>26</v>
      </c>
      <c r="M545" s="187">
        <v>0</v>
      </c>
      <c r="N545" s="187">
        <v>0</v>
      </c>
      <c r="O545" s="186" t="s">
        <v>26</v>
      </c>
      <c r="P545" s="183">
        <v>1223</v>
      </c>
      <c r="Q545" s="183">
        <v>1223</v>
      </c>
      <c r="R545" s="213"/>
      <c r="S545" s="187">
        <v>0</v>
      </c>
      <c r="T545" s="187">
        <v>0</v>
      </c>
      <c r="U545" s="186" t="s">
        <v>26</v>
      </c>
      <c r="V545" s="56"/>
      <c r="W545" s="56"/>
      <c r="X545" s="210"/>
      <c r="Y545" s="56"/>
      <c r="Z545" s="56"/>
      <c r="AA545" s="131"/>
      <c r="AB545" s="183">
        <f t="shared" si="170"/>
        <v>1223</v>
      </c>
      <c r="AC545" s="183">
        <f t="shared" si="171"/>
        <v>1223</v>
      </c>
      <c r="AD545" s="190">
        <f t="shared" si="172"/>
        <v>1</v>
      </c>
      <c r="AE545" s="190">
        <f t="shared" si="169"/>
        <v>1</v>
      </c>
      <c r="AF545" s="203"/>
    </row>
    <row r="546" spans="1:32" s="200" customFormat="1" ht="15.75" hidden="1" customHeight="1" x14ac:dyDescent="0.25">
      <c r="A546" s="198">
        <v>543</v>
      </c>
      <c r="B546" s="207" t="s">
        <v>231</v>
      </c>
      <c r="C546" s="321" t="s">
        <v>2306</v>
      </c>
      <c r="D546" s="207" t="s">
        <v>8</v>
      </c>
      <c r="E546" s="321" t="s">
        <v>2315</v>
      </c>
      <c r="F546" s="321" t="s">
        <v>2316</v>
      </c>
      <c r="G546" s="207" t="s">
        <v>1295</v>
      </c>
      <c r="H546" s="208">
        <v>1</v>
      </c>
      <c r="I546" s="207" t="s">
        <v>18</v>
      </c>
      <c r="J546" s="187">
        <v>0</v>
      </c>
      <c r="K546" s="187">
        <v>0</v>
      </c>
      <c r="L546" s="209" t="s">
        <v>26</v>
      </c>
      <c r="M546" s="187">
        <v>0</v>
      </c>
      <c r="N546" s="187">
        <v>0</v>
      </c>
      <c r="O546" s="186" t="s">
        <v>26</v>
      </c>
      <c r="P546" s="183">
        <v>39</v>
      </c>
      <c r="Q546" s="183">
        <v>39</v>
      </c>
      <c r="R546" s="213"/>
      <c r="S546" s="187">
        <v>0</v>
      </c>
      <c r="T546" s="187">
        <v>0</v>
      </c>
      <c r="U546" s="186" t="s">
        <v>26</v>
      </c>
      <c r="V546" s="56"/>
      <c r="W546" s="56"/>
      <c r="X546" s="210"/>
      <c r="Y546" s="56"/>
      <c r="Z546" s="56"/>
      <c r="AA546" s="131"/>
      <c r="AB546" s="183">
        <f t="shared" si="170"/>
        <v>39</v>
      </c>
      <c r="AC546" s="183">
        <f t="shared" si="171"/>
        <v>39</v>
      </c>
      <c r="AD546" s="190">
        <f t="shared" si="172"/>
        <v>1</v>
      </c>
      <c r="AE546" s="190">
        <f t="shared" si="169"/>
        <v>1</v>
      </c>
      <c r="AF546" s="203"/>
    </row>
    <row r="547" spans="1:32" s="200" customFormat="1" ht="15.75" hidden="1" customHeight="1" x14ac:dyDescent="0.25">
      <c r="A547" s="198">
        <v>544</v>
      </c>
      <c r="B547" s="207" t="s">
        <v>231</v>
      </c>
      <c r="C547" s="321" t="s">
        <v>2306</v>
      </c>
      <c r="D547" s="207" t="s">
        <v>8</v>
      </c>
      <c r="E547" s="321" t="s">
        <v>2317</v>
      </c>
      <c r="F547" s="321" t="s">
        <v>2318</v>
      </c>
      <c r="G547" s="207" t="s">
        <v>1295</v>
      </c>
      <c r="H547" s="208">
        <v>1</v>
      </c>
      <c r="I547" s="207" t="s">
        <v>18</v>
      </c>
      <c r="J547" s="187">
        <v>0</v>
      </c>
      <c r="K547" s="187">
        <v>0</v>
      </c>
      <c r="L547" s="209" t="s">
        <v>26</v>
      </c>
      <c r="M547" s="187">
        <v>0</v>
      </c>
      <c r="N547" s="187">
        <v>0</v>
      </c>
      <c r="O547" s="186" t="s">
        <v>26</v>
      </c>
      <c r="P547" s="183">
        <v>18</v>
      </c>
      <c r="Q547" s="183">
        <v>18</v>
      </c>
      <c r="R547" s="213"/>
      <c r="S547" s="187">
        <v>0</v>
      </c>
      <c r="T547" s="187">
        <v>0</v>
      </c>
      <c r="U547" s="186" t="s">
        <v>26</v>
      </c>
      <c r="V547" s="56"/>
      <c r="W547" s="56"/>
      <c r="X547" s="210"/>
      <c r="Y547" s="56"/>
      <c r="Z547" s="56"/>
      <c r="AA547" s="131"/>
      <c r="AB547" s="183">
        <f t="shared" si="170"/>
        <v>18</v>
      </c>
      <c r="AC547" s="183">
        <f t="shared" si="171"/>
        <v>18</v>
      </c>
      <c r="AD547" s="190">
        <f t="shared" si="172"/>
        <v>1</v>
      </c>
      <c r="AE547" s="190">
        <f t="shared" si="169"/>
        <v>1</v>
      </c>
      <c r="AF547" s="203"/>
    </row>
    <row r="548" spans="1:32" s="200" customFormat="1" ht="15.75" hidden="1" customHeight="1" x14ac:dyDescent="0.25">
      <c r="A548" s="198">
        <v>545</v>
      </c>
      <c r="B548" s="207" t="s">
        <v>231</v>
      </c>
      <c r="C548" s="321" t="s">
        <v>2306</v>
      </c>
      <c r="D548" s="207" t="s">
        <v>8</v>
      </c>
      <c r="E548" s="321" t="s">
        <v>2319</v>
      </c>
      <c r="F548" s="321" t="s">
        <v>2320</v>
      </c>
      <c r="G548" s="207" t="s">
        <v>1295</v>
      </c>
      <c r="H548" s="208">
        <v>1</v>
      </c>
      <c r="I548" s="207" t="s">
        <v>18</v>
      </c>
      <c r="J548" s="187">
        <v>0</v>
      </c>
      <c r="K548" s="187">
        <v>0</v>
      </c>
      <c r="L548" s="209" t="s">
        <v>26</v>
      </c>
      <c r="M548" s="187">
        <v>0</v>
      </c>
      <c r="N548" s="187">
        <v>0</v>
      </c>
      <c r="O548" s="186" t="s">
        <v>26</v>
      </c>
      <c r="P548" s="183">
        <v>1</v>
      </c>
      <c r="Q548" s="183">
        <v>1</v>
      </c>
      <c r="R548" s="213"/>
      <c r="S548" s="187">
        <v>0</v>
      </c>
      <c r="T548" s="187">
        <v>0</v>
      </c>
      <c r="U548" s="186" t="s">
        <v>26</v>
      </c>
      <c r="V548" s="56"/>
      <c r="W548" s="56"/>
      <c r="X548" s="210"/>
      <c r="Y548" s="56"/>
      <c r="Z548" s="56"/>
      <c r="AA548" s="131"/>
      <c r="AB548" s="183">
        <f t="shared" si="170"/>
        <v>1</v>
      </c>
      <c r="AC548" s="183">
        <f t="shared" si="171"/>
        <v>1</v>
      </c>
      <c r="AD548" s="190">
        <f t="shared" si="172"/>
        <v>1</v>
      </c>
      <c r="AE548" s="190">
        <f t="shared" si="169"/>
        <v>1</v>
      </c>
      <c r="AF548" s="203"/>
    </row>
    <row r="549" spans="1:32" s="200" customFormat="1" ht="15.75" hidden="1" customHeight="1" x14ac:dyDescent="0.25">
      <c r="A549" s="198">
        <v>546</v>
      </c>
      <c r="B549" s="207" t="s">
        <v>231</v>
      </c>
      <c r="C549" s="321" t="s">
        <v>2306</v>
      </c>
      <c r="D549" s="207" t="s">
        <v>8</v>
      </c>
      <c r="E549" s="321" t="s">
        <v>2321</v>
      </c>
      <c r="F549" s="321" t="s">
        <v>2322</v>
      </c>
      <c r="G549" s="207" t="s">
        <v>1295</v>
      </c>
      <c r="H549" s="208">
        <v>1</v>
      </c>
      <c r="I549" s="207" t="s">
        <v>18</v>
      </c>
      <c r="J549" s="187">
        <v>0</v>
      </c>
      <c r="K549" s="187">
        <v>0</v>
      </c>
      <c r="L549" s="209" t="s">
        <v>26</v>
      </c>
      <c r="M549" s="187">
        <v>0</v>
      </c>
      <c r="N549" s="187">
        <v>0</v>
      </c>
      <c r="O549" s="186" t="s">
        <v>26</v>
      </c>
      <c r="P549" s="183">
        <v>1</v>
      </c>
      <c r="Q549" s="183">
        <v>1</v>
      </c>
      <c r="R549" s="213"/>
      <c r="S549" s="187">
        <v>0</v>
      </c>
      <c r="T549" s="187">
        <v>0</v>
      </c>
      <c r="U549" s="186" t="s">
        <v>26</v>
      </c>
      <c r="V549" s="56"/>
      <c r="W549" s="56"/>
      <c r="X549" s="210"/>
      <c r="Y549" s="56"/>
      <c r="Z549" s="56"/>
      <c r="AA549" s="131"/>
      <c r="AB549" s="183">
        <f t="shared" si="170"/>
        <v>1</v>
      </c>
      <c r="AC549" s="183">
        <f t="shared" si="171"/>
        <v>1</v>
      </c>
      <c r="AD549" s="190">
        <f t="shared" si="172"/>
        <v>1</v>
      </c>
      <c r="AE549" s="190">
        <f t="shared" si="169"/>
        <v>1</v>
      </c>
      <c r="AF549" s="203"/>
    </row>
    <row r="550" spans="1:32" s="200" customFormat="1" ht="15.75" hidden="1" customHeight="1" x14ac:dyDescent="0.25">
      <c r="A550" s="198">
        <v>547</v>
      </c>
      <c r="B550" s="207" t="s">
        <v>231</v>
      </c>
      <c r="C550" s="321" t="s">
        <v>2306</v>
      </c>
      <c r="D550" s="207" t="s">
        <v>8</v>
      </c>
      <c r="E550" s="321" t="s">
        <v>2323</v>
      </c>
      <c r="F550" s="321" t="s">
        <v>2324</v>
      </c>
      <c r="G550" s="207" t="s">
        <v>1295</v>
      </c>
      <c r="H550" s="208">
        <v>1</v>
      </c>
      <c r="I550" s="207" t="s">
        <v>18</v>
      </c>
      <c r="J550" s="187">
        <v>0</v>
      </c>
      <c r="K550" s="187">
        <v>0</v>
      </c>
      <c r="L550" s="209" t="s">
        <v>26</v>
      </c>
      <c r="M550" s="187">
        <v>0</v>
      </c>
      <c r="N550" s="187">
        <v>0</v>
      </c>
      <c r="O550" s="186" t="s">
        <v>26</v>
      </c>
      <c r="P550" s="183">
        <v>31</v>
      </c>
      <c r="Q550" s="183">
        <v>31</v>
      </c>
      <c r="R550" s="213"/>
      <c r="S550" s="187">
        <v>0</v>
      </c>
      <c r="T550" s="187">
        <v>0</v>
      </c>
      <c r="U550" s="186" t="s">
        <v>26</v>
      </c>
      <c r="V550" s="56"/>
      <c r="W550" s="56"/>
      <c r="X550" s="210"/>
      <c r="Y550" s="56"/>
      <c r="Z550" s="56"/>
      <c r="AA550" s="131"/>
      <c r="AB550" s="183">
        <f t="shared" si="170"/>
        <v>31</v>
      </c>
      <c r="AC550" s="183">
        <f t="shared" si="171"/>
        <v>31</v>
      </c>
      <c r="AD550" s="190">
        <f t="shared" si="172"/>
        <v>1</v>
      </c>
      <c r="AE550" s="190">
        <f t="shared" si="169"/>
        <v>1</v>
      </c>
      <c r="AF550" s="203"/>
    </row>
    <row r="551" spans="1:32" s="200" customFormat="1" ht="15.75" hidden="1" customHeight="1" x14ac:dyDescent="0.25">
      <c r="A551" s="198">
        <v>548</v>
      </c>
      <c r="B551" s="207" t="s">
        <v>231</v>
      </c>
      <c r="C551" s="321" t="s">
        <v>2306</v>
      </c>
      <c r="D551" s="207" t="s">
        <v>1287</v>
      </c>
      <c r="E551" s="321" t="s">
        <v>2325</v>
      </c>
      <c r="F551" s="321" t="s">
        <v>2326</v>
      </c>
      <c r="G551" s="207" t="s">
        <v>1295</v>
      </c>
      <c r="H551" s="208">
        <v>1</v>
      </c>
      <c r="I551" s="207" t="s">
        <v>18</v>
      </c>
      <c r="J551" s="187">
        <v>0</v>
      </c>
      <c r="K551" s="187">
        <v>0</v>
      </c>
      <c r="L551" s="209" t="s">
        <v>26</v>
      </c>
      <c r="M551" s="187">
        <v>0</v>
      </c>
      <c r="N551" s="187">
        <v>0</v>
      </c>
      <c r="O551" s="186" t="s">
        <v>26</v>
      </c>
      <c r="P551" s="183">
        <v>3</v>
      </c>
      <c r="Q551" s="183">
        <v>3</v>
      </c>
      <c r="R551" s="213"/>
      <c r="S551" s="187">
        <v>0</v>
      </c>
      <c r="T551" s="187">
        <v>0</v>
      </c>
      <c r="U551" s="186" t="s">
        <v>26</v>
      </c>
      <c r="V551" s="56"/>
      <c r="W551" s="56"/>
      <c r="X551" s="210"/>
      <c r="Y551" s="56"/>
      <c r="Z551" s="56"/>
      <c r="AA551" s="131"/>
      <c r="AB551" s="183">
        <f t="shared" si="170"/>
        <v>3</v>
      </c>
      <c r="AC551" s="183">
        <f t="shared" si="171"/>
        <v>3</v>
      </c>
      <c r="AD551" s="190">
        <f t="shared" si="172"/>
        <v>1</v>
      </c>
      <c r="AE551" s="190">
        <f t="shared" si="169"/>
        <v>1</v>
      </c>
      <c r="AF551" s="203"/>
    </row>
    <row r="552" spans="1:32" s="200" customFormat="1" ht="15.75" hidden="1" customHeight="1" x14ac:dyDescent="0.25">
      <c r="A552" s="198">
        <v>549</v>
      </c>
      <c r="B552" s="207" t="s">
        <v>231</v>
      </c>
      <c r="C552" s="321" t="s">
        <v>2306</v>
      </c>
      <c r="D552" s="207" t="s">
        <v>8</v>
      </c>
      <c r="E552" s="321" t="s">
        <v>2327</v>
      </c>
      <c r="F552" s="321" t="s">
        <v>2328</v>
      </c>
      <c r="G552" s="207" t="s">
        <v>1295</v>
      </c>
      <c r="H552" s="208">
        <v>1</v>
      </c>
      <c r="I552" s="207" t="s">
        <v>18</v>
      </c>
      <c r="J552" s="187">
        <v>0</v>
      </c>
      <c r="K552" s="187">
        <v>0</v>
      </c>
      <c r="L552" s="209" t="s">
        <v>26</v>
      </c>
      <c r="M552" s="187">
        <v>0</v>
      </c>
      <c r="N552" s="187">
        <v>0</v>
      </c>
      <c r="O552" s="186" t="s">
        <v>26</v>
      </c>
      <c r="P552" s="183">
        <v>2</v>
      </c>
      <c r="Q552" s="183">
        <v>2</v>
      </c>
      <c r="R552" s="213"/>
      <c r="S552" s="187">
        <v>0</v>
      </c>
      <c r="T552" s="187">
        <v>0</v>
      </c>
      <c r="U552" s="186" t="s">
        <v>26</v>
      </c>
      <c r="V552" s="56"/>
      <c r="W552" s="56"/>
      <c r="X552" s="210"/>
      <c r="Y552" s="56"/>
      <c r="Z552" s="56"/>
      <c r="AA552" s="131"/>
      <c r="AB552" s="183">
        <f t="shared" si="170"/>
        <v>2</v>
      </c>
      <c r="AC552" s="183">
        <f t="shared" si="171"/>
        <v>2</v>
      </c>
      <c r="AD552" s="190">
        <f t="shared" si="172"/>
        <v>1</v>
      </c>
      <c r="AE552" s="190">
        <f t="shared" si="169"/>
        <v>1</v>
      </c>
      <c r="AF552" s="203"/>
    </row>
    <row r="553" spans="1:32" s="200" customFormat="1" ht="15.75" hidden="1" customHeight="1" x14ac:dyDescent="0.25">
      <c r="A553" s="198">
        <v>550</v>
      </c>
      <c r="B553" s="207" t="s">
        <v>231</v>
      </c>
      <c r="C553" s="321" t="s">
        <v>2306</v>
      </c>
      <c r="D553" s="207" t="s">
        <v>8</v>
      </c>
      <c r="E553" s="321" t="s">
        <v>2329</v>
      </c>
      <c r="F553" s="321" t="s">
        <v>2330</v>
      </c>
      <c r="G553" s="207" t="s">
        <v>1295</v>
      </c>
      <c r="H553" s="208">
        <v>1</v>
      </c>
      <c r="I553" s="207" t="s">
        <v>18</v>
      </c>
      <c r="J553" s="187">
        <v>0</v>
      </c>
      <c r="K553" s="187">
        <v>0</v>
      </c>
      <c r="L553" s="209" t="s">
        <v>26</v>
      </c>
      <c r="M553" s="187">
        <v>0</v>
      </c>
      <c r="N553" s="187">
        <v>0</v>
      </c>
      <c r="O553" s="186" t="s">
        <v>26</v>
      </c>
      <c r="P553" s="183">
        <v>3</v>
      </c>
      <c r="Q553" s="183">
        <v>3</v>
      </c>
      <c r="R553" s="213"/>
      <c r="S553" s="187">
        <v>0</v>
      </c>
      <c r="T553" s="187">
        <v>0</v>
      </c>
      <c r="U553" s="186" t="s">
        <v>26</v>
      </c>
      <c r="V553" s="56"/>
      <c r="W553" s="56"/>
      <c r="X553" s="210"/>
      <c r="Y553" s="56"/>
      <c r="Z553" s="56"/>
      <c r="AA553" s="131"/>
      <c r="AB553" s="183">
        <f t="shared" si="170"/>
        <v>3</v>
      </c>
      <c r="AC553" s="183">
        <f t="shared" si="171"/>
        <v>3</v>
      </c>
      <c r="AD553" s="190">
        <f t="shared" si="172"/>
        <v>1</v>
      </c>
      <c r="AE553" s="190">
        <f t="shared" si="169"/>
        <v>1</v>
      </c>
      <c r="AF553" s="203"/>
    </row>
    <row r="554" spans="1:32" s="200" customFormat="1" ht="15.75" hidden="1" customHeight="1" x14ac:dyDescent="0.25">
      <c r="A554" s="198">
        <v>551</v>
      </c>
      <c r="B554" s="207" t="s">
        <v>231</v>
      </c>
      <c r="C554" s="321" t="s">
        <v>2306</v>
      </c>
      <c r="D554" s="207" t="s">
        <v>8</v>
      </c>
      <c r="E554" s="321" t="s">
        <v>2331</v>
      </c>
      <c r="F554" s="321" t="s">
        <v>2332</v>
      </c>
      <c r="G554" s="207" t="s">
        <v>1295</v>
      </c>
      <c r="H554" s="208">
        <v>1</v>
      </c>
      <c r="I554" s="207" t="s">
        <v>18</v>
      </c>
      <c r="J554" s="187">
        <v>0</v>
      </c>
      <c r="K554" s="187">
        <v>0</v>
      </c>
      <c r="L554" s="209" t="s">
        <v>26</v>
      </c>
      <c r="M554" s="187">
        <v>0</v>
      </c>
      <c r="N554" s="187">
        <v>0</v>
      </c>
      <c r="O554" s="186" t="s">
        <v>26</v>
      </c>
      <c r="P554" s="183">
        <v>13</v>
      </c>
      <c r="Q554" s="183">
        <v>13</v>
      </c>
      <c r="R554" s="213"/>
      <c r="S554" s="187">
        <v>0</v>
      </c>
      <c r="T554" s="187">
        <v>0</v>
      </c>
      <c r="U554" s="186" t="s">
        <v>26</v>
      </c>
      <c r="V554" s="56"/>
      <c r="W554" s="56"/>
      <c r="X554" s="210"/>
      <c r="Y554" s="56"/>
      <c r="Z554" s="56"/>
      <c r="AA554" s="131"/>
      <c r="AB554" s="183">
        <f t="shared" si="170"/>
        <v>13</v>
      </c>
      <c r="AC554" s="183">
        <f t="shared" si="171"/>
        <v>13</v>
      </c>
      <c r="AD554" s="190">
        <f t="shared" si="172"/>
        <v>1</v>
      </c>
      <c r="AE554" s="190">
        <f t="shared" si="169"/>
        <v>1</v>
      </c>
      <c r="AF554" s="203"/>
    </row>
    <row r="555" spans="1:32" s="200" customFormat="1" ht="15.75" hidden="1" customHeight="1" x14ac:dyDescent="0.25">
      <c r="A555" s="198">
        <v>552</v>
      </c>
      <c r="B555" s="207" t="s">
        <v>231</v>
      </c>
      <c r="C555" s="321" t="s">
        <v>2306</v>
      </c>
      <c r="D555" s="207" t="s">
        <v>8</v>
      </c>
      <c r="E555" s="321" t="s">
        <v>2333</v>
      </c>
      <c r="F555" s="321" t="s">
        <v>2334</v>
      </c>
      <c r="G555" s="207" t="s">
        <v>1295</v>
      </c>
      <c r="H555" s="208">
        <v>1</v>
      </c>
      <c r="I555" s="207" t="s">
        <v>18</v>
      </c>
      <c r="J555" s="187">
        <v>0</v>
      </c>
      <c r="K555" s="187">
        <v>0</v>
      </c>
      <c r="L555" s="209" t="s">
        <v>26</v>
      </c>
      <c r="M555" s="187">
        <v>0</v>
      </c>
      <c r="N555" s="187">
        <v>0</v>
      </c>
      <c r="O555" s="186" t="s">
        <v>26</v>
      </c>
      <c r="P555" s="183">
        <v>12</v>
      </c>
      <c r="Q555" s="183">
        <v>12</v>
      </c>
      <c r="R555" s="213"/>
      <c r="S555" s="187">
        <v>0</v>
      </c>
      <c r="T555" s="187">
        <v>0</v>
      </c>
      <c r="U555" s="186" t="s">
        <v>26</v>
      </c>
      <c r="V555" s="56"/>
      <c r="W555" s="56"/>
      <c r="X555" s="210"/>
      <c r="Y555" s="56"/>
      <c r="Z555" s="56"/>
      <c r="AA555" s="131"/>
      <c r="AB555" s="183">
        <f t="shared" si="170"/>
        <v>12</v>
      </c>
      <c r="AC555" s="183">
        <f t="shared" si="171"/>
        <v>12</v>
      </c>
      <c r="AD555" s="190">
        <f t="shared" si="172"/>
        <v>1</v>
      </c>
      <c r="AE555" s="190">
        <f t="shared" si="169"/>
        <v>1</v>
      </c>
      <c r="AF555" s="203"/>
    </row>
    <row r="556" spans="1:32" s="200" customFormat="1" ht="15.75" hidden="1" customHeight="1" x14ac:dyDescent="0.25">
      <c r="A556" s="198">
        <v>553</v>
      </c>
      <c r="B556" s="207" t="s">
        <v>231</v>
      </c>
      <c r="C556" s="321" t="s">
        <v>2306</v>
      </c>
      <c r="D556" s="207" t="s">
        <v>1287</v>
      </c>
      <c r="E556" s="321" t="s">
        <v>2335</v>
      </c>
      <c r="F556" s="321" t="s">
        <v>2336</v>
      </c>
      <c r="G556" s="207" t="s">
        <v>1295</v>
      </c>
      <c r="H556" s="208">
        <v>1</v>
      </c>
      <c r="I556" s="207" t="s">
        <v>18</v>
      </c>
      <c r="J556" s="187">
        <v>0</v>
      </c>
      <c r="K556" s="187">
        <v>0</v>
      </c>
      <c r="L556" s="209" t="s">
        <v>26</v>
      </c>
      <c r="M556" s="187">
        <v>0</v>
      </c>
      <c r="N556" s="187">
        <v>0</v>
      </c>
      <c r="O556" s="186" t="s">
        <v>26</v>
      </c>
      <c r="P556" s="183">
        <v>131</v>
      </c>
      <c r="Q556" s="183">
        <v>131</v>
      </c>
      <c r="R556" s="213"/>
      <c r="S556" s="187">
        <v>0</v>
      </c>
      <c r="T556" s="187">
        <v>0</v>
      </c>
      <c r="U556" s="186" t="s">
        <v>26</v>
      </c>
      <c r="V556" s="56"/>
      <c r="W556" s="56"/>
      <c r="X556" s="210"/>
      <c r="Y556" s="56"/>
      <c r="Z556" s="56"/>
      <c r="AA556" s="131"/>
      <c r="AB556" s="183">
        <f t="shared" si="170"/>
        <v>131</v>
      </c>
      <c r="AC556" s="183">
        <f t="shared" si="171"/>
        <v>131</v>
      </c>
      <c r="AD556" s="190">
        <f t="shared" si="172"/>
        <v>1</v>
      </c>
      <c r="AE556" s="190">
        <f t="shared" si="169"/>
        <v>1</v>
      </c>
      <c r="AF556" s="203"/>
    </row>
    <row r="557" spans="1:32" s="200" customFormat="1" ht="15.75" hidden="1" customHeight="1" x14ac:dyDescent="0.25">
      <c r="A557" s="198">
        <v>554</v>
      </c>
      <c r="B557" s="207" t="s">
        <v>231</v>
      </c>
      <c r="C557" s="321" t="s">
        <v>2306</v>
      </c>
      <c r="D557" s="207" t="s">
        <v>8</v>
      </c>
      <c r="E557" s="321" t="s">
        <v>2337</v>
      </c>
      <c r="F557" s="321" t="s">
        <v>2338</v>
      </c>
      <c r="G557" s="207" t="s">
        <v>1295</v>
      </c>
      <c r="H557" s="208">
        <v>1</v>
      </c>
      <c r="I557" s="207" t="s">
        <v>18</v>
      </c>
      <c r="J557" s="187">
        <v>0</v>
      </c>
      <c r="K557" s="187">
        <v>0</v>
      </c>
      <c r="L557" s="209" t="s">
        <v>26</v>
      </c>
      <c r="M557" s="187">
        <v>0</v>
      </c>
      <c r="N557" s="187">
        <v>0</v>
      </c>
      <c r="O557" s="186" t="s">
        <v>26</v>
      </c>
      <c r="P557" s="183">
        <v>131</v>
      </c>
      <c r="Q557" s="183">
        <v>131</v>
      </c>
      <c r="R557" s="213"/>
      <c r="S557" s="187">
        <v>0</v>
      </c>
      <c r="T557" s="187">
        <v>0</v>
      </c>
      <c r="U557" s="186" t="s">
        <v>26</v>
      </c>
      <c r="V557" s="56"/>
      <c r="W557" s="56"/>
      <c r="X557" s="210"/>
      <c r="Y557" s="56"/>
      <c r="Z557" s="56"/>
      <c r="AA557" s="131"/>
      <c r="AB557" s="183">
        <f t="shared" si="170"/>
        <v>131</v>
      </c>
      <c r="AC557" s="183">
        <f t="shared" si="171"/>
        <v>131</v>
      </c>
      <c r="AD557" s="190">
        <f t="shared" si="172"/>
        <v>1</v>
      </c>
      <c r="AE557" s="190">
        <f t="shared" si="169"/>
        <v>1</v>
      </c>
      <c r="AF557" s="203"/>
    </row>
    <row r="558" spans="1:32" s="200" customFormat="1" ht="15.75" hidden="1" customHeight="1" x14ac:dyDescent="0.25">
      <c r="A558" s="198">
        <v>555</v>
      </c>
      <c r="B558" s="207" t="s">
        <v>231</v>
      </c>
      <c r="C558" s="321" t="s">
        <v>2306</v>
      </c>
      <c r="D558" s="207" t="s">
        <v>8</v>
      </c>
      <c r="E558" s="321" t="s">
        <v>2339</v>
      </c>
      <c r="F558" s="321" t="s">
        <v>2340</v>
      </c>
      <c r="G558" s="207" t="s">
        <v>1295</v>
      </c>
      <c r="H558" s="208">
        <v>1</v>
      </c>
      <c r="I558" s="207" t="s">
        <v>18</v>
      </c>
      <c r="J558" s="187">
        <v>0</v>
      </c>
      <c r="K558" s="187">
        <v>0</v>
      </c>
      <c r="L558" s="209" t="s">
        <v>26</v>
      </c>
      <c r="M558" s="187">
        <v>0</v>
      </c>
      <c r="N558" s="187">
        <v>0</v>
      </c>
      <c r="O558" s="186" t="s">
        <v>26</v>
      </c>
      <c r="P558" s="183">
        <v>0</v>
      </c>
      <c r="Q558" s="183">
        <v>0</v>
      </c>
      <c r="R558" s="213"/>
      <c r="S558" s="187">
        <v>0</v>
      </c>
      <c r="T558" s="187">
        <v>0</v>
      </c>
      <c r="U558" s="186" t="s">
        <v>26</v>
      </c>
      <c r="V558" s="56"/>
      <c r="W558" s="56"/>
      <c r="X558" s="210"/>
      <c r="Y558" s="56"/>
      <c r="Z558" s="56"/>
      <c r="AA558" s="131"/>
      <c r="AB558" s="183">
        <f t="shared" si="170"/>
        <v>0</v>
      </c>
      <c r="AC558" s="183">
        <f t="shared" si="171"/>
        <v>0</v>
      </c>
      <c r="AD558" s="190" t="e">
        <f t="shared" si="172"/>
        <v>#DIV/0!</v>
      </c>
      <c r="AE558" s="190" t="e">
        <f t="shared" si="169"/>
        <v>#DIV/0!</v>
      </c>
      <c r="AF558" s="203"/>
    </row>
    <row r="559" spans="1:32" s="200" customFormat="1" ht="15.75" hidden="1" customHeight="1" x14ac:dyDescent="0.25">
      <c r="A559" s="198">
        <v>556</v>
      </c>
      <c r="B559" s="207" t="s">
        <v>231</v>
      </c>
      <c r="C559" s="321" t="s">
        <v>2306</v>
      </c>
      <c r="D559" s="207" t="s">
        <v>1287</v>
      </c>
      <c r="E559" s="321" t="s">
        <v>2341</v>
      </c>
      <c r="F559" s="321" t="s">
        <v>2342</v>
      </c>
      <c r="G559" s="207" t="s">
        <v>1295</v>
      </c>
      <c r="H559" s="208">
        <v>1</v>
      </c>
      <c r="I559" s="207" t="s">
        <v>18</v>
      </c>
      <c r="J559" s="187">
        <v>0</v>
      </c>
      <c r="K559" s="187">
        <v>0</v>
      </c>
      <c r="L559" s="209" t="s">
        <v>26</v>
      </c>
      <c r="M559" s="187">
        <v>0</v>
      </c>
      <c r="N559" s="187">
        <v>0</v>
      </c>
      <c r="O559" s="186" t="s">
        <v>26</v>
      </c>
      <c r="P559" s="183">
        <v>445</v>
      </c>
      <c r="Q559" s="183">
        <v>445</v>
      </c>
      <c r="R559" s="213"/>
      <c r="S559" s="187">
        <v>0</v>
      </c>
      <c r="T559" s="187">
        <v>0</v>
      </c>
      <c r="U559" s="186" t="s">
        <v>26</v>
      </c>
      <c r="V559" s="56"/>
      <c r="W559" s="56"/>
      <c r="X559" s="210"/>
      <c r="Y559" s="56"/>
      <c r="Z559" s="56"/>
      <c r="AA559" s="131"/>
      <c r="AB559" s="183">
        <f t="shared" si="170"/>
        <v>445</v>
      </c>
      <c r="AC559" s="183">
        <f t="shared" si="171"/>
        <v>445</v>
      </c>
      <c r="AD559" s="190">
        <f t="shared" si="172"/>
        <v>1</v>
      </c>
      <c r="AE559" s="190">
        <f t="shared" si="169"/>
        <v>1</v>
      </c>
      <c r="AF559" s="203"/>
    </row>
    <row r="560" spans="1:32" s="200" customFormat="1" ht="15.75" hidden="1" customHeight="1" x14ac:dyDescent="0.25">
      <c r="A560" s="198">
        <v>557</v>
      </c>
      <c r="B560" s="207" t="s">
        <v>231</v>
      </c>
      <c r="C560" s="321" t="s">
        <v>2306</v>
      </c>
      <c r="D560" s="207" t="s">
        <v>8</v>
      </c>
      <c r="E560" s="321" t="s">
        <v>2343</v>
      </c>
      <c r="F560" s="321" t="s">
        <v>2344</v>
      </c>
      <c r="G560" s="207" t="s">
        <v>1295</v>
      </c>
      <c r="H560" s="208">
        <v>1</v>
      </c>
      <c r="I560" s="207" t="s">
        <v>18</v>
      </c>
      <c r="J560" s="187">
        <v>0</v>
      </c>
      <c r="K560" s="187">
        <v>0</v>
      </c>
      <c r="L560" s="209" t="s">
        <v>26</v>
      </c>
      <c r="M560" s="187">
        <v>0</v>
      </c>
      <c r="N560" s="187">
        <v>0</v>
      </c>
      <c r="O560" s="186" t="s">
        <v>26</v>
      </c>
      <c r="P560" s="183">
        <v>225</v>
      </c>
      <c r="Q560" s="183">
        <v>225</v>
      </c>
      <c r="R560" s="213"/>
      <c r="S560" s="187">
        <v>0</v>
      </c>
      <c r="T560" s="187">
        <v>0</v>
      </c>
      <c r="U560" s="186" t="s">
        <v>26</v>
      </c>
      <c r="V560" s="56"/>
      <c r="W560" s="56"/>
      <c r="X560" s="210"/>
      <c r="Y560" s="56"/>
      <c r="Z560" s="56"/>
      <c r="AA560" s="131"/>
      <c r="AB560" s="183">
        <f t="shared" si="170"/>
        <v>225</v>
      </c>
      <c r="AC560" s="183">
        <f t="shared" si="171"/>
        <v>225</v>
      </c>
      <c r="AD560" s="190">
        <f t="shared" si="172"/>
        <v>1</v>
      </c>
      <c r="AE560" s="190">
        <f t="shared" si="169"/>
        <v>1</v>
      </c>
      <c r="AF560" s="203"/>
    </row>
    <row r="561" spans="1:32" s="200" customFormat="1" ht="15.75" hidden="1" customHeight="1" x14ac:dyDescent="0.25">
      <c r="A561" s="198">
        <v>558</v>
      </c>
      <c r="B561" s="207" t="s">
        <v>231</v>
      </c>
      <c r="C561" s="321" t="s">
        <v>2345</v>
      </c>
      <c r="D561" s="207" t="s">
        <v>1311</v>
      </c>
      <c r="E561" s="321" t="s">
        <v>2346</v>
      </c>
      <c r="F561" s="321" t="s">
        <v>2347</v>
      </c>
      <c r="G561" s="207" t="s">
        <v>1281</v>
      </c>
      <c r="H561" s="267">
        <v>35</v>
      </c>
      <c r="I561" s="207" t="s">
        <v>831</v>
      </c>
      <c r="J561" s="187">
        <v>0</v>
      </c>
      <c r="K561" s="187">
        <v>0</v>
      </c>
      <c r="L561" s="209" t="s">
        <v>26</v>
      </c>
      <c r="M561" s="187">
        <v>0</v>
      </c>
      <c r="N561" s="187">
        <v>0</v>
      </c>
      <c r="O561" s="186" t="s">
        <v>26</v>
      </c>
      <c r="P561" s="187">
        <v>0</v>
      </c>
      <c r="Q561" s="187">
        <v>0</v>
      </c>
      <c r="R561" s="186" t="s">
        <v>26</v>
      </c>
      <c r="S561" s="187">
        <v>0</v>
      </c>
      <c r="T561" s="187">
        <v>0</v>
      </c>
      <c r="U561" s="186" t="s">
        <v>26</v>
      </c>
      <c r="V561" s="56"/>
      <c r="W561" s="56"/>
      <c r="X561" s="210"/>
      <c r="Y561" s="56"/>
      <c r="Z561" s="56"/>
      <c r="AA561" s="131"/>
      <c r="AB561" s="183">
        <f t="shared" si="170"/>
        <v>0</v>
      </c>
      <c r="AC561" s="183">
        <f t="shared" si="171"/>
        <v>0</v>
      </c>
      <c r="AD561" s="345"/>
      <c r="AE561" s="345"/>
      <c r="AF561" s="345"/>
    </row>
    <row r="562" spans="1:32" s="200" customFormat="1" ht="15.75" hidden="1" customHeight="1" x14ac:dyDescent="0.25">
      <c r="A562" s="198">
        <v>559</v>
      </c>
      <c r="B562" s="207" t="s">
        <v>231</v>
      </c>
      <c r="C562" s="321" t="s">
        <v>2345</v>
      </c>
      <c r="D562" s="207" t="s">
        <v>1282</v>
      </c>
      <c r="E562" s="321" t="s">
        <v>2348</v>
      </c>
      <c r="F562" s="321" t="s">
        <v>2349</v>
      </c>
      <c r="G562" s="207" t="s">
        <v>1281</v>
      </c>
      <c r="H562" s="208">
        <v>-0.05</v>
      </c>
      <c r="I562" s="207" t="s">
        <v>831</v>
      </c>
      <c r="J562" s="187">
        <v>0</v>
      </c>
      <c r="K562" s="187">
        <v>0</v>
      </c>
      <c r="L562" s="209" t="s">
        <v>26</v>
      </c>
      <c r="M562" s="187">
        <v>0</v>
      </c>
      <c r="N562" s="187">
        <v>0</v>
      </c>
      <c r="O562" s="186" t="s">
        <v>26</v>
      </c>
      <c r="P562" s="187">
        <v>0</v>
      </c>
      <c r="Q562" s="187">
        <v>0</v>
      </c>
      <c r="R562" s="186" t="s">
        <v>26</v>
      </c>
      <c r="S562" s="187">
        <v>0</v>
      </c>
      <c r="T562" s="187">
        <v>0</v>
      </c>
      <c r="U562" s="186" t="s">
        <v>26</v>
      </c>
      <c r="V562" s="56"/>
      <c r="W562" s="56"/>
      <c r="X562" s="210"/>
      <c r="Y562" s="56"/>
      <c r="Z562" s="56"/>
      <c r="AA562" s="131"/>
      <c r="AB562" s="183">
        <f t="shared" si="170"/>
        <v>0</v>
      </c>
      <c r="AC562" s="183">
        <f t="shared" si="171"/>
        <v>0</v>
      </c>
      <c r="AD562" s="345"/>
      <c r="AE562" s="345"/>
      <c r="AF562" s="345"/>
    </row>
    <row r="563" spans="1:32" s="200" customFormat="1" ht="15.75" hidden="1" customHeight="1" x14ac:dyDescent="0.25">
      <c r="A563" s="198">
        <v>560</v>
      </c>
      <c r="B563" s="207" t="s">
        <v>231</v>
      </c>
      <c r="C563" s="321" t="s">
        <v>2345</v>
      </c>
      <c r="D563" s="207" t="s">
        <v>1287</v>
      </c>
      <c r="E563" s="321" t="s">
        <v>2350</v>
      </c>
      <c r="F563" s="321" t="s">
        <v>2351</v>
      </c>
      <c r="G563" s="207" t="s">
        <v>1295</v>
      </c>
      <c r="H563" s="208">
        <v>1</v>
      </c>
      <c r="I563" s="207" t="s">
        <v>18</v>
      </c>
      <c r="J563" s="187">
        <v>0</v>
      </c>
      <c r="K563" s="187">
        <v>0</v>
      </c>
      <c r="L563" s="209" t="s">
        <v>26</v>
      </c>
      <c r="M563" s="187">
        <v>0</v>
      </c>
      <c r="N563" s="187">
        <v>0</v>
      </c>
      <c r="O563" s="186" t="s">
        <v>26</v>
      </c>
      <c r="P563" s="183">
        <v>21</v>
      </c>
      <c r="Q563" s="183">
        <v>36</v>
      </c>
      <c r="R563" s="213"/>
      <c r="S563" s="187">
        <v>0</v>
      </c>
      <c r="T563" s="187">
        <v>0</v>
      </c>
      <c r="U563" s="186" t="s">
        <v>26</v>
      </c>
      <c r="V563" s="56"/>
      <c r="W563" s="56"/>
      <c r="X563" s="210"/>
      <c r="Y563" s="56"/>
      <c r="Z563" s="56"/>
      <c r="AA563" s="131"/>
      <c r="AB563" s="183">
        <f t="shared" si="170"/>
        <v>21</v>
      </c>
      <c r="AC563" s="183">
        <f t="shared" si="171"/>
        <v>36</v>
      </c>
      <c r="AD563" s="190">
        <f t="shared" ref="AD563:AD576" si="173">+AB563/AC563</f>
        <v>0.58333333333333337</v>
      </c>
      <c r="AE563" s="190">
        <f t="shared" ref="AE563:AE576" si="174">+AD563/H563</f>
        <v>0.58333333333333337</v>
      </c>
      <c r="AF563" s="203"/>
    </row>
    <row r="564" spans="1:32" s="200" customFormat="1" ht="15.75" hidden="1" customHeight="1" x14ac:dyDescent="0.25">
      <c r="A564" s="198">
        <v>561</v>
      </c>
      <c r="B564" s="207" t="s">
        <v>231</v>
      </c>
      <c r="C564" s="321" t="s">
        <v>2345</v>
      </c>
      <c r="D564" s="207" t="s">
        <v>8</v>
      </c>
      <c r="E564" s="321" t="s">
        <v>2352</v>
      </c>
      <c r="F564" s="321" t="s">
        <v>2353</v>
      </c>
      <c r="G564" s="207" t="s">
        <v>1295</v>
      </c>
      <c r="H564" s="208">
        <v>1</v>
      </c>
      <c r="I564" s="207" t="s">
        <v>18</v>
      </c>
      <c r="J564" s="187">
        <v>0</v>
      </c>
      <c r="K564" s="187">
        <v>0</v>
      </c>
      <c r="L564" s="209" t="s">
        <v>26</v>
      </c>
      <c r="M564" s="187">
        <v>0</v>
      </c>
      <c r="N564" s="187">
        <v>0</v>
      </c>
      <c r="O564" s="186" t="s">
        <v>26</v>
      </c>
      <c r="P564" s="183">
        <v>33</v>
      </c>
      <c r="Q564" s="183">
        <v>33</v>
      </c>
      <c r="R564" s="213"/>
      <c r="S564" s="187">
        <v>0</v>
      </c>
      <c r="T564" s="187">
        <v>0</v>
      </c>
      <c r="U564" s="186" t="s">
        <v>26</v>
      </c>
      <c r="V564" s="56"/>
      <c r="W564" s="56"/>
      <c r="X564" s="210"/>
      <c r="Y564" s="56"/>
      <c r="Z564" s="56"/>
      <c r="AA564" s="131"/>
      <c r="AB564" s="183">
        <f t="shared" si="170"/>
        <v>33</v>
      </c>
      <c r="AC564" s="183">
        <f t="shared" si="171"/>
        <v>33</v>
      </c>
      <c r="AD564" s="190">
        <f t="shared" si="173"/>
        <v>1</v>
      </c>
      <c r="AE564" s="190">
        <f t="shared" si="174"/>
        <v>1</v>
      </c>
      <c r="AF564" s="203"/>
    </row>
    <row r="565" spans="1:32" s="200" customFormat="1" ht="15.75" hidden="1" customHeight="1" x14ac:dyDescent="0.25">
      <c r="A565" s="198">
        <v>562</v>
      </c>
      <c r="B565" s="207" t="s">
        <v>231</v>
      </c>
      <c r="C565" s="321" t="s">
        <v>2345</v>
      </c>
      <c r="D565" s="207" t="s">
        <v>8</v>
      </c>
      <c r="E565" s="321" t="s">
        <v>2354</v>
      </c>
      <c r="F565" s="321" t="s">
        <v>2355</v>
      </c>
      <c r="G565" s="207" t="s">
        <v>1295</v>
      </c>
      <c r="H565" s="208">
        <v>1</v>
      </c>
      <c r="I565" s="207" t="s">
        <v>18</v>
      </c>
      <c r="J565" s="187">
        <v>0</v>
      </c>
      <c r="K565" s="187">
        <v>0</v>
      </c>
      <c r="L565" s="209" t="s">
        <v>26</v>
      </c>
      <c r="M565" s="187">
        <v>0</v>
      </c>
      <c r="N565" s="187">
        <v>0</v>
      </c>
      <c r="O565" s="186" t="s">
        <v>26</v>
      </c>
      <c r="P565" s="183">
        <v>33</v>
      </c>
      <c r="Q565" s="183">
        <v>33</v>
      </c>
      <c r="R565" s="213"/>
      <c r="S565" s="187">
        <v>0</v>
      </c>
      <c r="T565" s="187">
        <v>0</v>
      </c>
      <c r="U565" s="186" t="s">
        <v>26</v>
      </c>
      <c r="V565" s="56"/>
      <c r="W565" s="56"/>
      <c r="X565" s="210"/>
      <c r="Y565" s="56"/>
      <c r="Z565" s="56"/>
      <c r="AA565" s="131"/>
      <c r="AB565" s="183">
        <f t="shared" si="170"/>
        <v>33</v>
      </c>
      <c r="AC565" s="183">
        <f t="shared" si="171"/>
        <v>33</v>
      </c>
      <c r="AD565" s="190">
        <f t="shared" si="173"/>
        <v>1</v>
      </c>
      <c r="AE565" s="190">
        <f t="shared" si="174"/>
        <v>1</v>
      </c>
      <c r="AF565" s="203"/>
    </row>
    <row r="566" spans="1:32" s="200" customFormat="1" ht="15.75" hidden="1" customHeight="1" x14ac:dyDescent="0.25">
      <c r="A566" s="198">
        <v>563</v>
      </c>
      <c r="B566" s="207" t="s">
        <v>231</v>
      </c>
      <c r="C566" s="321" t="s">
        <v>2345</v>
      </c>
      <c r="D566" s="207" t="s">
        <v>8</v>
      </c>
      <c r="E566" s="321" t="s">
        <v>2356</v>
      </c>
      <c r="F566" s="321" t="s">
        <v>2357</v>
      </c>
      <c r="G566" s="207" t="s">
        <v>1295</v>
      </c>
      <c r="H566" s="208">
        <v>1</v>
      </c>
      <c r="I566" s="207" t="s">
        <v>18</v>
      </c>
      <c r="J566" s="187">
        <v>0</v>
      </c>
      <c r="K566" s="187">
        <v>0</v>
      </c>
      <c r="L566" s="209" t="s">
        <v>26</v>
      </c>
      <c r="M566" s="187">
        <v>0</v>
      </c>
      <c r="N566" s="187">
        <v>0</v>
      </c>
      <c r="O566" s="186" t="s">
        <v>26</v>
      </c>
      <c r="P566" s="183">
        <v>33</v>
      </c>
      <c r="Q566" s="183">
        <v>33</v>
      </c>
      <c r="R566" s="213"/>
      <c r="S566" s="187">
        <v>0</v>
      </c>
      <c r="T566" s="187">
        <v>0</v>
      </c>
      <c r="U566" s="186" t="s">
        <v>26</v>
      </c>
      <c r="V566" s="56"/>
      <c r="W566" s="56"/>
      <c r="X566" s="210"/>
      <c r="Y566" s="56"/>
      <c r="Z566" s="56"/>
      <c r="AA566" s="131"/>
      <c r="AB566" s="183">
        <f t="shared" si="170"/>
        <v>33</v>
      </c>
      <c r="AC566" s="183">
        <f t="shared" si="171"/>
        <v>33</v>
      </c>
      <c r="AD566" s="190">
        <f t="shared" si="173"/>
        <v>1</v>
      </c>
      <c r="AE566" s="190">
        <f t="shared" si="174"/>
        <v>1</v>
      </c>
      <c r="AF566" s="203"/>
    </row>
    <row r="567" spans="1:32" s="200" customFormat="1" ht="15.75" hidden="1" customHeight="1" x14ac:dyDescent="0.25">
      <c r="A567" s="198">
        <v>564</v>
      </c>
      <c r="B567" s="207" t="s">
        <v>231</v>
      </c>
      <c r="C567" s="321" t="s">
        <v>2345</v>
      </c>
      <c r="D567" s="207" t="s">
        <v>8</v>
      </c>
      <c r="E567" s="321" t="s">
        <v>2358</v>
      </c>
      <c r="F567" s="321" t="s">
        <v>2359</v>
      </c>
      <c r="G567" s="207" t="s">
        <v>1295</v>
      </c>
      <c r="H567" s="208">
        <v>1</v>
      </c>
      <c r="I567" s="207" t="s">
        <v>18</v>
      </c>
      <c r="J567" s="187">
        <v>0</v>
      </c>
      <c r="K567" s="187">
        <v>0</v>
      </c>
      <c r="L567" s="209" t="s">
        <v>26</v>
      </c>
      <c r="M567" s="187">
        <v>0</v>
      </c>
      <c r="N567" s="187">
        <v>0</v>
      </c>
      <c r="O567" s="186" t="s">
        <v>26</v>
      </c>
      <c r="P567" s="183">
        <v>143</v>
      </c>
      <c r="Q567" s="183">
        <v>143</v>
      </c>
      <c r="R567" s="213"/>
      <c r="S567" s="187">
        <v>0</v>
      </c>
      <c r="T567" s="187">
        <v>0</v>
      </c>
      <c r="U567" s="186" t="s">
        <v>26</v>
      </c>
      <c r="V567" s="56"/>
      <c r="W567" s="56"/>
      <c r="X567" s="210"/>
      <c r="Y567" s="56"/>
      <c r="Z567" s="56"/>
      <c r="AA567" s="131"/>
      <c r="AB567" s="183">
        <f t="shared" si="170"/>
        <v>143</v>
      </c>
      <c r="AC567" s="183">
        <f t="shared" si="171"/>
        <v>143</v>
      </c>
      <c r="AD567" s="190">
        <f t="shared" si="173"/>
        <v>1</v>
      </c>
      <c r="AE567" s="190">
        <f t="shared" si="174"/>
        <v>1</v>
      </c>
      <c r="AF567" s="203"/>
    </row>
    <row r="568" spans="1:32" s="200" customFormat="1" ht="15.75" hidden="1" customHeight="1" x14ac:dyDescent="0.25">
      <c r="A568" s="198">
        <v>565</v>
      </c>
      <c r="B568" s="207" t="s">
        <v>231</v>
      </c>
      <c r="C568" s="321" t="s">
        <v>2345</v>
      </c>
      <c r="D568" s="207" t="s">
        <v>8</v>
      </c>
      <c r="E568" s="321" t="s">
        <v>2360</v>
      </c>
      <c r="F568" s="321" t="s">
        <v>2361</v>
      </c>
      <c r="G568" s="207" t="s">
        <v>1295</v>
      </c>
      <c r="H568" s="208">
        <v>1</v>
      </c>
      <c r="I568" s="207" t="s">
        <v>18</v>
      </c>
      <c r="J568" s="187">
        <v>0</v>
      </c>
      <c r="K568" s="187">
        <v>0</v>
      </c>
      <c r="L568" s="209" t="s">
        <v>26</v>
      </c>
      <c r="M568" s="187">
        <v>0</v>
      </c>
      <c r="N568" s="187">
        <v>0</v>
      </c>
      <c r="O568" s="186" t="s">
        <v>26</v>
      </c>
      <c r="P568" s="183">
        <v>17</v>
      </c>
      <c r="Q568" s="183">
        <v>17</v>
      </c>
      <c r="R568" s="213"/>
      <c r="S568" s="187">
        <v>0</v>
      </c>
      <c r="T568" s="187">
        <v>0</v>
      </c>
      <c r="U568" s="186" t="s">
        <v>26</v>
      </c>
      <c r="V568" s="56"/>
      <c r="W568" s="56"/>
      <c r="X568" s="210"/>
      <c r="Y568" s="56"/>
      <c r="Z568" s="56"/>
      <c r="AA568" s="131"/>
      <c r="AB568" s="183">
        <f t="shared" si="170"/>
        <v>17</v>
      </c>
      <c r="AC568" s="183">
        <f t="shared" si="171"/>
        <v>17</v>
      </c>
      <c r="AD568" s="190">
        <f t="shared" si="173"/>
        <v>1</v>
      </c>
      <c r="AE568" s="190">
        <f t="shared" si="174"/>
        <v>1</v>
      </c>
      <c r="AF568" s="203"/>
    </row>
    <row r="569" spans="1:32" s="200" customFormat="1" ht="15.75" hidden="1" customHeight="1" x14ac:dyDescent="0.25">
      <c r="A569" s="198">
        <v>566</v>
      </c>
      <c r="B569" s="207" t="s">
        <v>231</v>
      </c>
      <c r="C569" s="321" t="s">
        <v>2345</v>
      </c>
      <c r="D569" s="207" t="s">
        <v>8</v>
      </c>
      <c r="E569" s="321" t="s">
        <v>2362</v>
      </c>
      <c r="F569" s="321" t="s">
        <v>2363</v>
      </c>
      <c r="G569" s="207" t="s">
        <v>1295</v>
      </c>
      <c r="H569" s="208">
        <v>1</v>
      </c>
      <c r="I569" s="207" t="s">
        <v>18</v>
      </c>
      <c r="J569" s="187">
        <v>0</v>
      </c>
      <c r="K569" s="187">
        <v>0</v>
      </c>
      <c r="L569" s="209" t="s">
        <v>26</v>
      </c>
      <c r="M569" s="187">
        <v>0</v>
      </c>
      <c r="N569" s="187">
        <v>0</v>
      </c>
      <c r="O569" s="186" t="s">
        <v>26</v>
      </c>
      <c r="P569" s="183">
        <v>21</v>
      </c>
      <c r="Q569" s="183">
        <v>21</v>
      </c>
      <c r="R569" s="213"/>
      <c r="S569" s="187">
        <v>0</v>
      </c>
      <c r="T569" s="187">
        <v>0</v>
      </c>
      <c r="U569" s="186" t="s">
        <v>26</v>
      </c>
      <c r="V569" s="56"/>
      <c r="W569" s="56"/>
      <c r="X569" s="210"/>
      <c r="Y569" s="56"/>
      <c r="Z569" s="56"/>
      <c r="AA569" s="131"/>
      <c r="AB569" s="183">
        <f t="shared" si="170"/>
        <v>21</v>
      </c>
      <c r="AC569" s="183">
        <f t="shared" si="171"/>
        <v>21</v>
      </c>
      <c r="AD569" s="190">
        <f t="shared" si="173"/>
        <v>1</v>
      </c>
      <c r="AE569" s="190">
        <f t="shared" si="174"/>
        <v>1</v>
      </c>
      <c r="AF569" s="203"/>
    </row>
    <row r="570" spans="1:32" s="200" customFormat="1" ht="15.75" hidden="1" customHeight="1" x14ac:dyDescent="0.25">
      <c r="A570" s="198">
        <v>567</v>
      </c>
      <c r="B570" s="207" t="s">
        <v>231</v>
      </c>
      <c r="C570" s="321" t="s">
        <v>2345</v>
      </c>
      <c r="D570" s="207" t="s">
        <v>8</v>
      </c>
      <c r="E570" s="321" t="s">
        <v>2364</v>
      </c>
      <c r="F570" s="321" t="s">
        <v>2365</v>
      </c>
      <c r="G570" s="207" t="s">
        <v>1295</v>
      </c>
      <c r="H570" s="208">
        <v>1</v>
      </c>
      <c r="I570" s="207" t="s">
        <v>18</v>
      </c>
      <c r="J570" s="187">
        <v>0</v>
      </c>
      <c r="K570" s="187">
        <v>0</v>
      </c>
      <c r="L570" s="209" t="s">
        <v>26</v>
      </c>
      <c r="M570" s="187">
        <v>0</v>
      </c>
      <c r="N570" s="187">
        <v>0</v>
      </c>
      <c r="O570" s="186" t="s">
        <v>26</v>
      </c>
      <c r="P570" s="183">
        <v>21</v>
      </c>
      <c r="Q570" s="183">
        <v>21</v>
      </c>
      <c r="R570" s="213"/>
      <c r="S570" s="187">
        <v>0</v>
      </c>
      <c r="T570" s="187">
        <v>0</v>
      </c>
      <c r="U570" s="186" t="s">
        <v>26</v>
      </c>
      <c r="V570" s="56"/>
      <c r="W570" s="56"/>
      <c r="X570" s="210"/>
      <c r="Y570" s="56"/>
      <c r="Z570" s="56"/>
      <c r="AA570" s="131"/>
      <c r="AB570" s="183">
        <f t="shared" si="170"/>
        <v>21</v>
      </c>
      <c r="AC570" s="183">
        <f t="shared" si="171"/>
        <v>21</v>
      </c>
      <c r="AD570" s="190">
        <f t="shared" si="173"/>
        <v>1</v>
      </c>
      <c r="AE570" s="190">
        <f t="shared" si="174"/>
        <v>1</v>
      </c>
      <c r="AF570" s="203"/>
    </row>
    <row r="571" spans="1:32" s="200" customFormat="1" ht="15.75" hidden="1" customHeight="1" x14ac:dyDescent="0.25">
      <c r="A571" s="198">
        <v>568</v>
      </c>
      <c r="B571" s="207" t="s">
        <v>231</v>
      </c>
      <c r="C571" s="321" t="s">
        <v>2345</v>
      </c>
      <c r="D571" s="207" t="s">
        <v>8</v>
      </c>
      <c r="E571" s="321" t="s">
        <v>2366</v>
      </c>
      <c r="F571" s="321" t="s">
        <v>2367</v>
      </c>
      <c r="G571" s="207" t="s">
        <v>1295</v>
      </c>
      <c r="H571" s="208">
        <v>1</v>
      </c>
      <c r="I571" s="207" t="s">
        <v>18</v>
      </c>
      <c r="J571" s="187">
        <v>0</v>
      </c>
      <c r="K571" s="187">
        <v>0</v>
      </c>
      <c r="L571" s="209" t="s">
        <v>26</v>
      </c>
      <c r="M571" s="187">
        <v>0</v>
      </c>
      <c r="N571" s="187">
        <v>0</v>
      </c>
      <c r="O571" s="186" t="s">
        <v>26</v>
      </c>
      <c r="P571" s="183">
        <v>0</v>
      </c>
      <c r="Q571" s="183">
        <v>0</v>
      </c>
      <c r="R571" s="213"/>
      <c r="S571" s="187">
        <v>0</v>
      </c>
      <c r="T571" s="187">
        <v>0</v>
      </c>
      <c r="U571" s="186" t="s">
        <v>26</v>
      </c>
      <c r="V571" s="56"/>
      <c r="W571" s="56"/>
      <c r="X571" s="210"/>
      <c r="Y571" s="56"/>
      <c r="Z571" s="56"/>
      <c r="AA571" s="131"/>
      <c r="AB571" s="183">
        <f t="shared" si="170"/>
        <v>0</v>
      </c>
      <c r="AC571" s="183">
        <f t="shared" si="171"/>
        <v>0</v>
      </c>
      <c r="AD571" s="190" t="e">
        <f t="shared" si="173"/>
        <v>#DIV/0!</v>
      </c>
      <c r="AE571" s="190" t="e">
        <f t="shared" si="174"/>
        <v>#DIV/0!</v>
      </c>
      <c r="AF571" s="203"/>
    </row>
    <row r="572" spans="1:32" s="200" customFormat="1" ht="15.75" hidden="1" customHeight="1" x14ac:dyDescent="0.25">
      <c r="A572" s="198">
        <v>569</v>
      </c>
      <c r="B572" s="207" t="s">
        <v>231</v>
      </c>
      <c r="C572" s="321" t="s">
        <v>2345</v>
      </c>
      <c r="D572" s="207" t="s">
        <v>1287</v>
      </c>
      <c r="E572" s="321" t="s">
        <v>2368</v>
      </c>
      <c r="F572" s="321" t="s">
        <v>2369</v>
      </c>
      <c r="G572" s="207" t="s">
        <v>1295</v>
      </c>
      <c r="H572" s="208">
        <v>1</v>
      </c>
      <c r="I572" s="207" t="s">
        <v>18</v>
      </c>
      <c r="J572" s="187">
        <v>0</v>
      </c>
      <c r="K572" s="187">
        <v>0</v>
      </c>
      <c r="L572" s="209" t="s">
        <v>26</v>
      </c>
      <c r="M572" s="187">
        <v>0</v>
      </c>
      <c r="N572" s="187">
        <v>0</v>
      </c>
      <c r="O572" s="186" t="s">
        <v>26</v>
      </c>
      <c r="P572" s="183">
        <v>0</v>
      </c>
      <c r="Q572" s="183">
        <v>0</v>
      </c>
      <c r="R572" s="213"/>
      <c r="S572" s="187">
        <v>0</v>
      </c>
      <c r="T572" s="187">
        <v>0</v>
      </c>
      <c r="U572" s="186" t="s">
        <v>26</v>
      </c>
      <c r="V572" s="56"/>
      <c r="W572" s="56"/>
      <c r="X572" s="210"/>
      <c r="Y572" s="56"/>
      <c r="Z572" s="56"/>
      <c r="AA572" s="131"/>
      <c r="AB572" s="183">
        <f t="shared" si="170"/>
        <v>0</v>
      </c>
      <c r="AC572" s="183">
        <f t="shared" si="171"/>
        <v>0</v>
      </c>
      <c r="AD572" s="190" t="e">
        <f t="shared" si="173"/>
        <v>#DIV/0!</v>
      </c>
      <c r="AE572" s="190" t="e">
        <f t="shared" si="174"/>
        <v>#DIV/0!</v>
      </c>
      <c r="AF572" s="203"/>
    </row>
    <row r="573" spans="1:32" s="200" customFormat="1" ht="15.75" hidden="1" customHeight="1" x14ac:dyDescent="0.25">
      <c r="A573" s="198">
        <v>570</v>
      </c>
      <c r="B573" s="207" t="s">
        <v>231</v>
      </c>
      <c r="C573" s="321" t="s">
        <v>2345</v>
      </c>
      <c r="D573" s="207" t="s">
        <v>8</v>
      </c>
      <c r="E573" s="321" t="s">
        <v>2370</v>
      </c>
      <c r="F573" s="321" t="s">
        <v>2371</v>
      </c>
      <c r="G573" s="207" t="s">
        <v>1295</v>
      </c>
      <c r="H573" s="208">
        <v>1</v>
      </c>
      <c r="I573" s="207" t="s">
        <v>18</v>
      </c>
      <c r="J573" s="187">
        <v>0</v>
      </c>
      <c r="K573" s="187">
        <v>0</v>
      </c>
      <c r="L573" s="209" t="s">
        <v>26</v>
      </c>
      <c r="M573" s="187">
        <v>0</v>
      </c>
      <c r="N573" s="187">
        <v>0</v>
      </c>
      <c r="O573" s="186" t="s">
        <v>26</v>
      </c>
      <c r="P573" s="183">
        <v>802</v>
      </c>
      <c r="Q573" s="183">
        <v>802</v>
      </c>
      <c r="R573" s="213"/>
      <c r="S573" s="187">
        <v>0</v>
      </c>
      <c r="T573" s="187">
        <v>0</v>
      </c>
      <c r="U573" s="186" t="s">
        <v>26</v>
      </c>
      <c r="V573" s="56"/>
      <c r="W573" s="56"/>
      <c r="X573" s="210"/>
      <c r="Y573" s="56"/>
      <c r="Z573" s="56"/>
      <c r="AA573" s="131"/>
      <c r="AB573" s="183">
        <f t="shared" si="170"/>
        <v>802</v>
      </c>
      <c r="AC573" s="183">
        <f t="shared" si="171"/>
        <v>802</v>
      </c>
      <c r="AD573" s="190">
        <f t="shared" si="173"/>
        <v>1</v>
      </c>
      <c r="AE573" s="190">
        <f t="shared" si="174"/>
        <v>1</v>
      </c>
      <c r="AF573" s="203"/>
    </row>
    <row r="574" spans="1:32" s="200" customFormat="1" ht="15.75" hidden="1" customHeight="1" x14ac:dyDescent="0.25">
      <c r="A574" s="198">
        <v>571</v>
      </c>
      <c r="B574" s="207" t="s">
        <v>231</v>
      </c>
      <c r="C574" s="321" t="s">
        <v>2345</v>
      </c>
      <c r="D574" s="207" t="s">
        <v>8</v>
      </c>
      <c r="E574" s="321" t="s">
        <v>2372</v>
      </c>
      <c r="F574" s="321" t="s">
        <v>2373</v>
      </c>
      <c r="G574" s="207" t="s">
        <v>1295</v>
      </c>
      <c r="H574" s="208">
        <v>1</v>
      </c>
      <c r="I574" s="207" t="s">
        <v>18</v>
      </c>
      <c r="J574" s="187">
        <v>0</v>
      </c>
      <c r="K574" s="187">
        <v>0</v>
      </c>
      <c r="L574" s="209" t="s">
        <v>26</v>
      </c>
      <c r="M574" s="187">
        <v>0</v>
      </c>
      <c r="N574" s="187">
        <v>0</v>
      </c>
      <c r="O574" s="186" t="s">
        <v>26</v>
      </c>
      <c r="P574" s="183">
        <v>802</v>
      </c>
      <c r="Q574" s="183">
        <v>802</v>
      </c>
      <c r="R574" s="213"/>
      <c r="S574" s="187">
        <v>0</v>
      </c>
      <c r="T574" s="187">
        <v>0</v>
      </c>
      <c r="U574" s="186" t="s">
        <v>26</v>
      </c>
      <c r="V574" s="56"/>
      <c r="W574" s="56"/>
      <c r="X574" s="210"/>
      <c r="Y574" s="56"/>
      <c r="Z574" s="56"/>
      <c r="AA574" s="131"/>
      <c r="AB574" s="183">
        <f t="shared" si="170"/>
        <v>802</v>
      </c>
      <c r="AC574" s="183">
        <f t="shared" si="171"/>
        <v>802</v>
      </c>
      <c r="AD574" s="190">
        <f t="shared" si="173"/>
        <v>1</v>
      </c>
      <c r="AE574" s="190">
        <f t="shared" si="174"/>
        <v>1</v>
      </c>
      <c r="AF574" s="203"/>
    </row>
    <row r="575" spans="1:32" s="200" customFormat="1" ht="15.75" hidden="1" customHeight="1" x14ac:dyDescent="0.25">
      <c r="A575" s="198">
        <v>572</v>
      </c>
      <c r="B575" s="207" t="s">
        <v>231</v>
      </c>
      <c r="C575" s="321" t="s">
        <v>2345</v>
      </c>
      <c r="D575" s="207" t="s">
        <v>8</v>
      </c>
      <c r="E575" s="321" t="s">
        <v>2374</v>
      </c>
      <c r="F575" s="321" t="s">
        <v>2375</v>
      </c>
      <c r="G575" s="207" t="s">
        <v>1295</v>
      </c>
      <c r="H575" s="208">
        <v>1</v>
      </c>
      <c r="I575" s="207" t="s">
        <v>18</v>
      </c>
      <c r="J575" s="187">
        <v>0</v>
      </c>
      <c r="K575" s="187">
        <v>0</v>
      </c>
      <c r="L575" s="209" t="s">
        <v>26</v>
      </c>
      <c r="M575" s="187">
        <v>0</v>
      </c>
      <c r="N575" s="187">
        <v>0</v>
      </c>
      <c r="O575" s="186" t="s">
        <v>26</v>
      </c>
      <c r="P575" s="183">
        <v>14</v>
      </c>
      <c r="Q575" s="183">
        <v>14</v>
      </c>
      <c r="R575" s="213"/>
      <c r="S575" s="187">
        <v>0</v>
      </c>
      <c r="T575" s="187">
        <v>0</v>
      </c>
      <c r="U575" s="186" t="s">
        <v>26</v>
      </c>
      <c r="V575" s="56"/>
      <c r="W575" s="56"/>
      <c r="X575" s="210"/>
      <c r="Y575" s="56"/>
      <c r="Z575" s="56"/>
      <c r="AA575" s="131"/>
      <c r="AB575" s="183">
        <f t="shared" si="170"/>
        <v>14</v>
      </c>
      <c r="AC575" s="183">
        <f t="shared" si="171"/>
        <v>14</v>
      </c>
      <c r="AD575" s="190">
        <f t="shared" si="173"/>
        <v>1</v>
      </c>
      <c r="AE575" s="190">
        <f t="shared" si="174"/>
        <v>1</v>
      </c>
      <c r="AF575" s="203"/>
    </row>
    <row r="576" spans="1:32" s="200" customFormat="1" ht="15.75" hidden="1" customHeight="1" x14ac:dyDescent="0.25">
      <c r="A576" s="198">
        <v>573</v>
      </c>
      <c r="B576" s="207" t="s">
        <v>231</v>
      </c>
      <c r="C576" s="321" t="s">
        <v>2345</v>
      </c>
      <c r="D576" s="207" t="s">
        <v>8</v>
      </c>
      <c r="E576" s="321" t="s">
        <v>2376</v>
      </c>
      <c r="F576" s="321" t="s">
        <v>2377</v>
      </c>
      <c r="G576" s="207" t="s">
        <v>1295</v>
      </c>
      <c r="H576" s="208">
        <v>1</v>
      </c>
      <c r="I576" s="207" t="s">
        <v>18</v>
      </c>
      <c r="J576" s="187">
        <v>0</v>
      </c>
      <c r="K576" s="187">
        <v>0</v>
      </c>
      <c r="L576" s="209" t="s">
        <v>26</v>
      </c>
      <c r="M576" s="187">
        <v>0</v>
      </c>
      <c r="N576" s="187">
        <v>0</v>
      </c>
      <c r="O576" s="186" t="s">
        <v>26</v>
      </c>
      <c r="P576" s="183">
        <v>0</v>
      </c>
      <c r="Q576" s="183">
        <v>0</v>
      </c>
      <c r="R576" s="213"/>
      <c r="S576" s="187">
        <v>0</v>
      </c>
      <c r="T576" s="187">
        <v>0</v>
      </c>
      <c r="U576" s="186" t="s">
        <v>26</v>
      </c>
      <c r="V576" s="56"/>
      <c r="W576" s="56"/>
      <c r="X576" s="210"/>
      <c r="Y576" s="56"/>
      <c r="Z576" s="56"/>
      <c r="AA576" s="131"/>
      <c r="AB576" s="183">
        <f t="shared" si="170"/>
        <v>0</v>
      </c>
      <c r="AC576" s="183">
        <f t="shared" si="171"/>
        <v>0</v>
      </c>
      <c r="AD576" s="190" t="e">
        <f t="shared" si="173"/>
        <v>#DIV/0!</v>
      </c>
      <c r="AE576" s="190" t="e">
        <f t="shared" si="174"/>
        <v>#DIV/0!</v>
      </c>
      <c r="AF576" s="203"/>
    </row>
    <row r="577" spans="1:32" s="200" customFormat="1" ht="15.75" hidden="1" customHeight="1" x14ac:dyDescent="0.25">
      <c r="A577" s="198">
        <v>574</v>
      </c>
      <c r="B577" s="207" t="s">
        <v>231</v>
      </c>
      <c r="C577" s="321" t="s">
        <v>2378</v>
      </c>
      <c r="D577" s="207" t="s">
        <v>1311</v>
      </c>
      <c r="E577" s="321" t="s">
        <v>2379</v>
      </c>
      <c r="F577" s="321" t="s">
        <v>2380</v>
      </c>
      <c r="G577" s="207" t="s">
        <v>1281</v>
      </c>
      <c r="H577" s="208">
        <v>0.03</v>
      </c>
      <c r="I577" s="207" t="s">
        <v>831</v>
      </c>
      <c r="J577" s="187">
        <v>0</v>
      </c>
      <c r="K577" s="187">
        <v>0</v>
      </c>
      <c r="L577" s="209" t="s">
        <v>26</v>
      </c>
      <c r="M577" s="187">
        <v>0</v>
      </c>
      <c r="N577" s="187">
        <v>0</v>
      </c>
      <c r="O577" s="186" t="s">
        <v>26</v>
      </c>
      <c r="P577" s="187">
        <v>0</v>
      </c>
      <c r="Q577" s="187">
        <v>0</v>
      </c>
      <c r="R577" s="186" t="s">
        <v>26</v>
      </c>
      <c r="S577" s="187">
        <v>0</v>
      </c>
      <c r="T577" s="187">
        <v>0</v>
      </c>
      <c r="U577" s="186" t="s">
        <v>26</v>
      </c>
      <c r="V577" s="56"/>
      <c r="W577" s="56"/>
      <c r="X577" s="210"/>
      <c r="Y577" s="56"/>
      <c r="Z577" s="56"/>
      <c r="AA577" s="131"/>
      <c r="AB577" s="183">
        <f t="shared" si="170"/>
        <v>0</v>
      </c>
      <c r="AC577" s="183">
        <f t="shared" si="171"/>
        <v>0</v>
      </c>
      <c r="AD577" s="345"/>
      <c r="AE577" s="345"/>
      <c r="AF577" s="345"/>
    </row>
    <row r="578" spans="1:32" s="200" customFormat="1" ht="15.75" hidden="1" customHeight="1" x14ac:dyDescent="0.25">
      <c r="A578" s="198">
        <v>575</v>
      </c>
      <c r="B578" s="207" t="s">
        <v>231</v>
      </c>
      <c r="C578" s="321" t="s">
        <v>2378</v>
      </c>
      <c r="D578" s="207" t="s">
        <v>1282</v>
      </c>
      <c r="E578" s="321" t="s">
        <v>2381</v>
      </c>
      <c r="F578" s="321" t="s">
        <v>2382</v>
      </c>
      <c r="G578" s="207" t="s">
        <v>1281</v>
      </c>
      <c r="H578" s="208">
        <v>0.99</v>
      </c>
      <c r="I578" s="207" t="s">
        <v>2383</v>
      </c>
      <c r="J578" s="187">
        <v>0</v>
      </c>
      <c r="K578" s="187">
        <v>0</v>
      </c>
      <c r="L578" s="209" t="s">
        <v>26</v>
      </c>
      <c r="M578" s="187">
        <v>0</v>
      </c>
      <c r="N578" s="187">
        <v>0</v>
      </c>
      <c r="O578" s="186" t="s">
        <v>26</v>
      </c>
      <c r="P578" s="187">
        <v>0</v>
      </c>
      <c r="Q578" s="187">
        <v>0</v>
      </c>
      <c r="R578" s="186" t="s">
        <v>26</v>
      </c>
      <c r="S578" s="187">
        <v>0</v>
      </c>
      <c r="T578" s="187">
        <v>0</v>
      </c>
      <c r="U578" s="186" t="s">
        <v>26</v>
      </c>
      <c r="V578" s="56"/>
      <c r="W578" s="56"/>
      <c r="X578" s="210"/>
      <c r="Y578" s="56"/>
      <c r="Z578" s="56"/>
      <c r="AA578" s="131"/>
      <c r="AB578" s="183">
        <f t="shared" si="170"/>
        <v>0</v>
      </c>
      <c r="AC578" s="183">
        <f t="shared" si="171"/>
        <v>0</v>
      </c>
      <c r="AD578" s="345"/>
      <c r="AE578" s="345"/>
      <c r="AF578" s="345"/>
    </row>
    <row r="579" spans="1:32" s="200" customFormat="1" ht="15.75" hidden="1" customHeight="1" x14ac:dyDescent="0.25">
      <c r="A579" s="198">
        <v>576</v>
      </c>
      <c r="B579" s="207" t="s">
        <v>231</v>
      </c>
      <c r="C579" s="321" t="s">
        <v>2378</v>
      </c>
      <c r="D579" s="207" t="s">
        <v>1287</v>
      </c>
      <c r="E579" s="321" t="s">
        <v>2384</v>
      </c>
      <c r="F579" s="321" t="s">
        <v>2385</v>
      </c>
      <c r="G579" s="207" t="s">
        <v>1295</v>
      </c>
      <c r="H579" s="208">
        <v>1</v>
      </c>
      <c r="I579" s="207" t="s">
        <v>18</v>
      </c>
      <c r="J579" s="187">
        <v>0</v>
      </c>
      <c r="K579" s="187">
        <v>0</v>
      </c>
      <c r="L579" s="209" t="s">
        <v>26</v>
      </c>
      <c r="M579" s="187">
        <v>0</v>
      </c>
      <c r="N579" s="187">
        <v>0</v>
      </c>
      <c r="O579" s="186" t="s">
        <v>26</v>
      </c>
      <c r="P579" s="183">
        <v>287</v>
      </c>
      <c r="Q579" s="183">
        <v>287</v>
      </c>
      <c r="R579" s="213"/>
      <c r="S579" s="187">
        <v>0</v>
      </c>
      <c r="T579" s="187">
        <v>0</v>
      </c>
      <c r="U579" s="186" t="s">
        <v>26</v>
      </c>
      <c r="V579" s="56"/>
      <c r="W579" s="56"/>
      <c r="X579" s="210"/>
      <c r="Y579" s="56"/>
      <c r="Z579" s="56"/>
      <c r="AA579" s="131"/>
      <c r="AB579" s="183">
        <f t="shared" si="170"/>
        <v>287</v>
      </c>
      <c r="AC579" s="183">
        <f t="shared" si="171"/>
        <v>287</v>
      </c>
      <c r="AD579" s="190">
        <f t="shared" ref="AD579:AD584" si="175">+AB579/AC579</f>
        <v>1</v>
      </c>
      <c r="AE579" s="190">
        <f t="shared" ref="AE579:AE584" si="176">+AD579/H579</f>
        <v>1</v>
      </c>
      <c r="AF579" s="203"/>
    </row>
    <row r="580" spans="1:32" s="200" customFormat="1" ht="15.75" hidden="1" customHeight="1" x14ac:dyDescent="0.25">
      <c r="A580" s="198">
        <v>577</v>
      </c>
      <c r="B580" s="207" t="s">
        <v>231</v>
      </c>
      <c r="C580" s="321" t="s">
        <v>2378</v>
      </c>
      <c r="D580" s="207" t="s">
        <v>8</v>
      </c>
      <c r="E580" s="172" t="s">
        <v>3757</v>
      </c>
      <c r="F580" s="172" t="s">
        <v>3758</v>
      </c>
      <c r="G580" s="207" t="s">
        <v>1295</v>
      </c>
      <c r="H580" s="342">
        <v>0.7</v>
      </c>
      <c r="I580" s="207" t="s">
        <v>18</v>
      </c>
      <c r="J580" s="187">
        <v>0</v>
      </c>
      <c r="K580" s="187">
        <v>0</v>
      </c>
      <c r="L580" s="209" t="s">
        <v>26</v>
      </c>
      <c r="M580" s="187">
        <v>0</v>
      </c>
      <c r="N580" s="187">
        <v>0</v>
      </c>
      <c r="O580" s="186" t="s">
        <v>26</v>
      </c>
      <c r="P580" s="183">
        <v>0</v>
      </c>
      <c r="Q580" s="183">
        <v>9</v>
      </c>
      <c r="R580" s="213"/>
      <c r="S580" s="187">
        <v>0</v>
      </c>
      <c r="T580" s="187">
        <v>0</v>
      </c>
      <c r="U580" s="186" t="s">
        <v>26</v>
      </c>
      <c r="V580" s="56"/>
      <c r="W580" s="56"/>
      <c r="X580" s="210"/>
      <c r="Y580" s="56"/>
      <c r="Z580" s="56"/>
      <c r="AA580" s="131"/>
      <c r="AB580" s="183">
        <f t="shared" si="170"/>
        <v>0</v>
      </c>
      <c r="AC580" s="183">
        <f t="shared" si="171"/>
        <v>9</v>
      </c>
      <c r="AD580" s="190">
        <f t="shared" si="175"/>
        <v>0</v>
      </c>
      <c r="AE580" s="190">
        <f t="shared" si="176"/>
        <v>0</v>
      </c>
      <c r="AF580" s="203"/>
    </row>
    <row r="581" spans="1:32" s="200" customFormat="1" ht="15.75" hidden="1" customHeight="1" x14ac:dyDescent="0.25">
      <c r="A581" s="198">
        <v>578</v>
      </c>
      <c r="B581" s="207" t="s">
        <v>231</v>
      </c>
      <c r="C581" s="321" t="s">
        <v>2378</v>
      </c>
      <c r="D581" s="207" t="s">
        <v>8</v>
      </c>
      <c r="E581" s="321" t="s">
        <v>2386</v>
      </c>
      <c r="F581" s="321" t="s">
        <v>2387</v>
      </c>
      <c r="G581" s="207" t="s">
        <v>1295</v>
      </c>
      <c r="H581" s="208">
        <v>1</v>
      </c>
      <c r="I581" s="207" t="s">
        <v>18</v>
      </c>
      <c r="J581" s="187">
        <v>0</v>
      </c>
      <c r="K581" s="187">
        <v>0</v>
      </c>
      <c r="L581" s="209" t="s">
        <v>26</v>
      </c>
      <c r="M581" s="187">
        <v>0</v>
      </c>
      <c r="N581" s="187">
        <v>0</v>
      </c>
      <c r="O581" s="186" t="s">
        <v>26</v>
      </c>
      <c r="P581" s="183">
        <v>287</v>
      </c>
      <c r="Q581" s="183">
        <v>287</v>
      </c>
      <c r="R581" s="213"/>
      <c r="S581" s="187">
        <v>0</v>
      </c>
      <c r="T581" s="187">
        <v>0</v>
      </c>
      <c r="U581" s="186" t="s">
        <v>26</v>
      </c>
      <c r="V581" s="56"/>
      <c r="W581" s="56"/>
      <c r="X581" s="210"/>
      <c r="Y581" s="56"/>
      <c r="Z581" s="56"/>
      <c r="AA581" s="131"/>
      <c r="AB581" s="183">
        <f t="shared" si="170"/>
        <v>287</v>
      </c>
      <c r="AC581" s="183">
        <f t="shared" si="171"/>
        <v>287</v>
      </c>
      <c r="AD581" s="190">
        <f t="shared" si="175"/>
        <v>1</v>
      </c>
      <c r="AE581" s="190">
        <f t="shared" si="176"/>
        <v>1</v>
      </c>
      <c r="AF581" s="203"/>
    </row>
    <row r="582" spans="1:32" s="200" customFormat="1" ht="15.75" hidden="1" customHeight="1" x14ac:dyDescent="0.25">
      <c r="A582" s="198">
        <v>579</v>
      </c>
      <c r="B582" s="207" t="s">
        <v>231</v>
      </c>
      <c r="C582" s="321" t="s">
        <v>2378</v>
      </c>
      <c r="D582" s="207" t="s">
        <v>8</v>
      </c>
      <c r="E582" s="321" t="s">
        <v>2388</v>
      </c>
      <c r="F582" s="321" t="s">
        <v>2389</v>
      </c>
      <c r="G582" s="207" t="s">
        <v>1295</v>
      </c>
      <c r="H582" s="208">
        <v>1</v>
      </c>
      <c r="I582" s="207" t="s">
        <v>18</v>
      </c>
      <c r="J582" s="187">
        <v>0</v>
      </c>
      <c r="K582" s="187">
        <v>0</v>
      </c>
      <c r="L582" s="209" t="s">
        <v>26</v>
      </c>
      <c r="M582" s="187">
        <v>0</v>
      </c>
      <c r="N582" s="187">
        <v>0</v>
      </c>
      <c r="O582" s="186" t="s">
        <v>26</v>
      </c>
      <c r="P582" s="183">
        <v>11</v>
      </c>
      <c r="Q582" s="183">
        <v>19</v>
      </c>
      <c r="R582" s="213"/>
      <c r="S582" s="187">
        <v>0</v>
      </c>
      <c r="T582" s="187">
        <v>0</v>
      </c>
      <c r="U582" s="186" t="s">
        <v>26</v>
      </c>
      <c r="V582" s="56"/>
      <c r="W582" s="56"/>
      <c r="X582" s="210"/>
      <c r="Y582" s="56"/>
      <c r="Z582" s="56"/>
      <c r="AA582" s="131"/>
      <c r="AB582" s="183">
        <f t="shared" si="170"/>
        <v>11</v>
      </c>
      <c r="AC582" s="183">
        <f t="shared" si="171"/>
        <v>19</v>
      </c>
      <c r="AD582" s="190">
        <f t="shared" si="175"/>
        <v>0.57894736842105265</v>
      </c>
      <c r="AE582" s="190">
        <f t="shared" si="176"/>
        <v>0.57894736842105265</v>
      </c>
      <c r="AF582" s="203"/>
    </row>
    <row r="583" spans="1:32" s="200" customFormat="1" ht="15.75" hidden="1" customHeight="1" x14ac:dyDescent="0.25">
      <c r="A583" s="198">
        <v>580</v>
      </c>
      <c r="B583" s="207" t="s">
        <v>231</v>
      </c>
      <c r="C583" s="321" t="s">
        <v>2378</v>
      </c>
      <c r="D583" s="207" t="s">
        <v>1287</v>
      </c>
      <c r="E583" s="321" t="s">
        <v>2390</v>
      </c>
      <c r="F583" s="321" t="s">
        <v>2391</v>
      </c>
      <c r="G583" s="207" t="s">
        <v>1295</v>
      </c>
      <c r="H583" s="208">
        <v>1</v>
      </c>
      <c r="I583" s="207" t="s">
        <v>18</v>
      </c>
      <c r="J583" s="187">
        <v>0</v>
      </c>
      <c r="K583" s="187">
        <v>0</v>
      </c>
      <c r="L583" s="209" t="s">
        <v>26</v>
      </c>
      <c r="M583" s="187">
        <v>0</v>
      </c>
      <c r="N583" s="187">
        <v>0</v>
      </c>
      <c r="O583" s="186" t="s">
        <v>26</v>
      </c>
      <c r="P583" s="183">
        <v>2253</v>
      </c>
      <c r="Q583" s="183">
        <v>2467</v>
      </c>
      <c r="R583" s="213"/>
      <c r="S583" s="187">
        <v>0</v>
      </c>
      <c r="T583" s="187">
        <v>0</v>
      </c>
      <c r="U583" s="186" t="s">
        <v>26</v>
      </c>
      <c r="V583" s="56"/>
      <c r="W583" s="56"/>
      <c r="X583" s="210"/>
      <c r="Y583" s="56"/>
      <c r="Z583" s="56"/>
      <c r="AA583" s="131"/>
      <c r="AB583" s="183">
        <f t="shared" ref="AB583:AB584" si="177">J583+M583+P583+S583+V583+Y583</f>
        <v>2253</v>
      </c>
      <c r="AC583" s="183">
        <f t="shared" ref="AC583:AC584" si="178">K583+N583+Q583+T583+W583+Z583</f>
        <v>2467</v>
      </c>
      <c r="AD583" s="190">
        <f t="shared" si="175"/>
        <v>0.91325496554519658</v>
      </c>
      <c r="AE583" s="190">
        <f t="shared" si="176"/>
        <v>0.91325496554519658</v>
      </c>
      <c r="AF583" s="203"/>
    </row>
    <row r="584" spans="1:32" s="200" customFormat="1" ht="15.75" hidden="1" customHeight="1" x14ac:dyDescent="0.25">
      <c r="A584" s="198">
        <v>581</v>
      </c>
      <c r="B584" s="207" t="s">
        <v>231</v>
      </c>
      <c r="C584" s="321" t="s">
        <v>2378</v>
      </c>
      <c r="D584" s="207" t="s">
        <v>8</v>
      </c>
      <c r="E584" s="321" t="s">
        <v>2392</v>
      </c>
      <c r="F584" s="321" t="s">
        <v>2393</v>
      </c>
      <c r="G584" s="207" t="s">
        <v>1295</v>
      </c>
      <c r="H584" s="208">
        <v>1</v>
      </c>
      <c r="I584" s="207" t="s">
        <v>18</v>
      </c>
      <c r="J584" s="187">
        <v>0</v>
      </c>
      <c r="K584" s="187">
        <v>0</v>
      </c>
      <c r="L584" s="209" t="s">
        <v>26</v>
      </c>
      <c r="M584" s="187">
        <v>0</v>
      </c>
      <c r="N584" s="187">
        <v>0</v>
      </c>
      <c r="O584" s="186" t="s">
        <v>26</v>
      </c>
      <c r="P584" s="183">
        <v>19</v>
      </c>
      <c r="Q584" s="183">
        <v>19</v>
      </c>
      <c r="R584" s="213"/>
      <c r="S584" s="187">
        <v>0</v>
      </c>
      <c r="T584" s="187">
        <v>0</v>
      </c>
      <c r="U584" s="186" t="s">
        <v>26</v>
      </c>
      <c r="V584" s="56"/>
      <c r="W584" s="56"/>
      <c r="X584" s="210"/>
      <c r="Y584" s="56"/>
      <c r="Z584" s="56"/>
      <c r="AA584" s="131"/>
      <c r="AB584" s="183">
        <f t="shared" si="177"/>
        <v>19</v>
      </c>
      <c r="AC584" s="183">
        <f t="shared" si="178"/>
        <v>19</v>
      </c>
      <c r="AD584" s="190">
        <f t="shared" si="175"/>
        <v>1</v>
      </c>
      <c r="AE584" s="190">
        <f t="shared" si="176"/>
        <v>1</v>
      </c>
      <c r="AF584" s="203"/>
    </row>
    <row r="585" spans="1:32" s="200" customFormat="1" ht="15.75" hidden="1" customHeight="1" x14ac:dyDescent="0.25">
      <c r="A585" s="198">
        <v>582</v>
      </c>
      <c r="B585" s="207" t="s">
        <v>943</v>
      </c>
      <c r="C585" s="321" t="s">
        <v>2394</v>
      </c>
      <c r="D585" s="207" t="s">
        <v>1311</v>
      </c>
      <c r="E585" s="321" t="s">
        <v>2395</v>
      </c>
      <c r="F585" s="321" t="s">
        <v>2396</v>
      </c>
      <c r="G585" s="207" t="s">
        <v>1314</v>
      </c>
      <c r="H585" s="208">
        <v>1</v>
      </c>
      <c r="I585" s="207" t="s">
        <v>18</v>
      </c>
      <c r="J585" s="187">
        <v>0</v>
      </c>
      <c r="K585" s="187">
        <v>0</v>
      </c>
      <c r="L585" s="209" t="s">
        <v>26</v>
      </c>
      <c r="M585" s="187">
        <v>0</v>
      </c>
      <c r="N585" s="187">
        <v>0</v>
      </c>
      <c r="O585" s="186" t="s">
        <v>26</v>
      </c>
      <c r="P585" s="187">
        <v>0</v>
      </c>
      <c r="Q585" s="187">
        <v>0</v>
      </c>
      <c r="R585" s="186" t="s">
        <v>26</v>
      </c>
      <c r="S585" s="187">
        <v>0</v>
      </c>
      <c r="T585" s="187">
        <v>0</v>
      </c>
      <c r="U585" s="186" t="s">
        <v>26</v>
      </c>
      <c r="V585" s="56">
        <v>0</v>
      </c>
      <c r="W585" s="56">
        <v>0</v>
      </c>
      <c r="X585" s="56" t="s">
        <v>26</v>
      </c>
      <c r="Y585" s="56"/>
      <c r="Z585" s="56"/>
      <c r="AA585" s="131"/>
      <c r="AB585" s="183">
        <f>J585+M585+P585</f>
        <v>0</v>
      </c>
      <c r="AC585" s="183">
        <f>K585+N585+Q585</f>
        <v>0</v>
      </c>
      <c r="AD585" s="190" t="e">
        <f t="shared" ref="AD585:AD594" si="179">+AB585/AC585</f>
        <v>#DIV/0!</v>
      </c>
      <c r="AE585" s="190" t="e">
        <f t="shared" ref="AE585:AE594" si="180">+AD585/H585</f>
        <v>#DIV/0!</v>
      </c>
      <c r="AF585" s="203"/>
    </row>
    <row r="586" spans="1:32" s="200" customFormat="1" ht="15.75" hidden="1" customHeight="1" x14ac:dyDescent="0.25">
      <c r="A586" s="198">
        <v>583</v>
      </c>
      <c r="B586" s="207" t="s">
        <v>943</v>
      </c>
      <c r="C586" s="321" t="s">
        <v>2394</v>
      </c>
      <c r="D586" s="207" t="s">
        <v>1282</v>
      </c>
      <c r="E586" s="321" t="s">
        <v>2397</v>
      </c>
      <c r="F586" s="321" t="s">
        <v>2398</v>
      </c>
      <c r="G586" s="207" t="s">
        <v>1285</v>
      </c>
      <c r="H586" s="208">
        <v>1</v>
      </c>
      <c r="I586" s="207" t="s">
        <v>18</v>
      </c>
      <c r="J586" s="183">
        <v>0</v>
      </c>
      <c r="K586" s="187">
        <v>1</v>
      </c>
      <c r="L586" s="215"/>
      <c r="M586" s="183">
        <v>1</v>
      </c>
      <c r="N586" s="187">
        <v>1</v>
      </c>
      <c r="O586" s="212" t="s">
        <v>2813</v>
      </c>
      <c r="P586" s="183">
        <v>1</v>
      </c>
      <c r="Q586" s="187">
        <v>1</v>
      </c>
      <c r="R586" s="213" t="s">
        <v>2813</v>
      </c>
      <c r="S586" s="183">
        <v>1</v>
      </c>
      <c r="T586" s="183">
        <v>1</v>
      </c>
      <c r="U586" s="167" t="s">
        <v>2813</v>
      </c>
      <c r="V586" s="56">
        <v>1</v>
      </c>
      <c r="W586" s="56">
        <v>1</v>
      </c>
      <c r="X586" s="56" t="s">
        <v>2813</v>
      </c>
      <c r="Y586" s="56"/>
      <c r="Z586" s="56"/>
      <c r="AA586" s="131"/>
      <c r="AB586" s="183">
        <f t="shared" ref="AB586:AB591" si="181">J586+M586+P586+S586+V586</f>
        <v>4</v>
      </c>
      <c r="AC586" s="183">
        <f t="shared" ref="AC586:AC591" si="182">K586+N586+Q586+T586+W586</f>
        <v>5</v>
      </c>
      <c r="AD586" s="190">
        <f t="shared" si="179"/>
        <v>0.8</v>
      </c>
      <c r="AE586" s="190">
        <f t="shared" si="180"/>
        <v>0.8</v>
      </c>
      <c r="AF586" s="203"/>
    </row>
    <row r="587" spans="1:32" s="200" customFormat="1" ht="15.75" hidden="1" customHeight="1" x14ac:dyDescent="0.25">
      <c r="A587" s="198">
        <v>584</v>
      </c>
      <c r="B587" s="207" t="s">
        <v>943</v>
      </c>
      <c r="C587" s="321" t="s">
        <v>2394</v>
      </c>
      <c r="D587" s="207" t="s">
        <v>1287</v>
      </c>
      <c r="E587" s="321" t="s">
        <v>2399</v>
      </c>
      <c r="F587" s="321" t="s">
        <v>2400</v>
      </c>
      <c r="G587" s="207" t="s">
        <v>1285</v>
      </c>
      <c r="H587" s="208">
        <v>1</v>
      </c>
      <c r="I587" s="207" t="s">
        <v>18</v>
      </c>
      <c r="J587" s="183">
        <v>9832</v>
      </c>
      <c r="K587" s="183">
        <v>9832</v>
      </c>
      <c r="L587" s="215" t="s">
        <v>2599</v>
      </c>
      <c r="M587" s="183">
        <v>9078</v>
      </c>
      <c r="N587" s="183">
        <v>9078</v>
      </c>
      <c r="O587" s="212" t="s">
        <v>2599</v>
      </c>
      <c r="P587" s="183">
        <v>10878</v>
      </c>
      <c r="Q587" s="183">
        <v>10878</v>
      </c>
      <c r="R587" s="213" t="s">
        <v>2814</v>
      </c>
      <c r="S587" s="183">
        <v>9512</v>
      </c>
      <c r="T587" s="183">
        <v>9512</v>
      </c>
      <c r="U587" s="167" t="s">
        <v>2814</v>
      </c>
      <c r="V587" s="56">
        <v>13222</v>
      </c>
      <c r="W587" s="56">
        <v>13222</v>
      </c>
      <c r="X587" s="56" t="s">
        <v>2814</v>
      </c>
      <c r="Y587" s="56"/>
      <c r="Z587" s="56"/>
      <c r="AA587" s="131"/>
      <c r="AB587" s="183">
        <f t="shared" si="181"/>
        <v>52522</v>
      </c>
      <c r="AC587" s="183">
        <f t="shared" si="182"/>
        <v>52522</v>
      </c>
      <c r="AD587" s="190">
        <f t="shared" si="179"/>
        <v>1</v>
      </c>
      <c r="AE587" s="190">
        <f t="shared" si="180"/>
        <v>1</v>
      </c>
      <c r="AF587" s="203"/>
    </row>
    <row r="588" spans="1:32" s="200" customFormat="1" ht="15.75" hidden="1" customHeight="1" x14ac:dyDescent="0.25">
      <c r="A588" s="198">
        <v>585</v>
      </c>
      <c r="B588" s="207" t="s">
        <v>943</v>
      </c>
      <c r="C588" s="321" t="s">
        <v>2394</v>
      </c>
      <c r="D588" s="207" t="s">
        <v>8</v>
      </c>
      <c r="E588" s="321" t="s">
        <v>2401</v>
      </c>
      <c r="F588" s="321" t="s">
        <v>2402</v>
      </c>
      <c r="G588" s="207" t="s">
        <v>1285</v>
      </c>
      <c r="H588" s="208">
        <v>1</v>
      </c>
      <c r="I588" s="207" t="s">
        <v>18</v>
      </c>
      <c r="J588" s="183">
        <v>6</v>
      </c>
      <c r="K588" s="187">
        <v>6</v>
      </c>
      <c r="L588" s="215" t="s">
        <v>2600</v>
      </c>
      <c r="M588" s="183">
        <v>3</v>
      </c>
      <c r="N588" s="187">
        <v>3</v>
      </c>
      <c r="O588" s="212" t="s">
        <v>2600</v>
      </c>
      <c r="P588" s="183">
        <v>3</v>
      </c>
      <c r="Q588" s="187">
        <v>3</v>
      </c>
      <c r="R588" s="213" t="s">
        <v>2600</v>
      </c>
      <c r="S588" s="183">
        <v>2</v>
      </c>
      <c r="T588" s="183">
        <v>2</v>
      </c>
      <c r="U588" s="167" t="s">
        <v>2600</v>
      </c>
      <c r="V588" s="56">
        <v>3</v>
      </c>
      <c r="W588" s="56">
        <v>3</v>
      </c>
      <c r="X588" s="56" t="s">
        <v>2600</v>
      </c>
      <c r="Y588" s="56"/>
      <c r="Z588" s="56"/>
      <c r="AA588" s="131"/>
      <c r="AB588" s="183">
        <f t="shared" si="181"/>
        <v>17</v>
      </c>
      <c r="AC588" s="183">
        <f t="shared" si="182"/>
        <v>17</v>
      </c>
      <c r="AD588" s="190">
        <f t="shared" si="179"/>
        <v>1</v>
      </c>
      <c r="AE588" s="190">
        <f t="shared" si="180"/>
        <v>1</v>
      </c>
      <c r="AF588" s="203"/>
    </row>
    <row r="589" spans="1:32" s="200" customFormat="1" ht="15.75" hidden="1" customHeight="1" x14ac:dyDescent="0.25">
      <c r="A589" s="198">
        <v>586</v>
      </c>
      <c r="B589" s="207" t="s">
        <v>943</v>
      </c>
      <c r="C589" s="321" t="s">
        <v>2394</v>
      </c>
      <c r="D589" s="207" t="s">
        <v>8</v>
      </c>
      <c r="E589" s="321" t="s">
        <v>2403</v>
      </c>
      <c r="F589" s="321" t="s">
        <v>2404</v>
      </c>
      <c r="G589" s="207" t="s">
        <v>1285</v>
      </c>
      <c r="H589" s="208">
        <v>1</v>
      </c>
      <c r="I589" s="207" t="s">
        <v>18</v>
      </c>
      <c r="J589" s="183">
        <v>6</v>
      </c>
      <c r="K589" s="183">
        <v>6</v>
      </c>
      <c r="L589" s="215" t="s">
        <v>2601</v>
      </c>
      <c r="M589" s="183">
        <v>6</v>
      </c>
      <c r="N589" s="183">
        <v>6</v>
      </c>
      <c r="O589" s="212" t="s">
        <v>2601</v>
      </c>
      <c r="P589" s="183">
        <v>7</v>
      </c>
      <c r="Q589" s="183">
        <v>7</v>
      </c>
      <c r="R589" s="213" t="s">
        <v>2601</v>
      </c>
      <c r="S589" s="183">
        <v>2</v>
      </c>
      <c r="T589" s="183">
        <v>2</v>
      </c>
      <c r="U589" s="167" t="s">
        <v>2601</v>
      </c>
      <c r="V589" s="56">
        <v>4</v>
      </c>
      <c r="W589" s="56">
        <v>4</v>
      </c>
      <c r="X589" s="56" t="s">
        <v>2601</v>
      </c>
      <c r="Y589" s="56"/>
      <c r="Z589" s="56"/>
      <c r="AA589" s="131"/>
      <c r="AB589" s="183">
        <f t="shared" si="181"/>
        <v>25</v>
      </c>
      <c r="AC589" s="183">
        <f t="shared" si="182"/>
        <v>25</v>
      </c>
      <c r="AD589" s="190">
        <f t="shared" si="179"/>
        <v>1</v>
      </c>
      <c r="AE589" s="190">
        <f t="shared" si="180"/>
        <v>1</v>
      </c>
      <c r="AF589" s="203"/>
    </row>
    <row r="590" spans="1:32" s="200" customFormat="1" ht="15.75" hidden="1" customHeight="1" x14ac:dyDescent="0.25">
      <c r="A590" s="198">
        <v>587</v>
      </c>
      <c r="B590" s="207" t="s">
        <v>943</v>
      </c>
      <c r="C590" s="321" t="s">
        <v>2394</v>
      </c>
      <c r="D590" s="207" t="s">
        <v>8</v>
      </c>
      <c r="E590" s="321" t="s">
        <v>2405</v>
      </c>
      <c r="F590" s="321" t="s">
        <v>2406</v>
      </c>
      <c r="G590" s="207" t="s">
        <v>1285</v>
      </c>
      <c r="H590" s="208">
        <v>1</v>
      </c>
      <c r="I590" s="207" t="s">
        <v>18</v>
      </c>
      <c r="J590" s="183">
        <v>4</v>
      </c>
      <c r="K590" s="187">
        <v>4</v>
      </c>
      <c r="L590" s="215" t="s">
        <v>2602</v>
      </c>
      <c r="M590" s="183">
        <v>4</v>
      </c>
      <c r="N590" s="187">
        <v>4</v>
      </c>
      <c r="O590" s="212" t="s">
        <v>2602</v>
      </c>
      <c r="P590" s="183">
        <v>5</v>
      </c>
      <c r="Q590" s="187">
        <v>5</v>
      </c>
      <c r="R590" s="213" t="s">
        <v>2602</v>
      </c>
      <c r="S590" s="183">
        <v>2</v>
      </c>
      <c r="T590" s="183">
        <v>2</v>
      </c>
      <c r="U590" s="167" t="s">
        <v>3294</v>
      </c>
      <c r="V590" s="56">
        <v>5</v>
      </c>
      <c r="W590" s="56">
        <v>5</v>
      </c>
      <c r="X590" s="56" t="s">
        <v>3294</v>
      </c>
      <c r="Y590" s="56"/>
      <c r="Z590" s="56"/>
      <c r="AA590" s="131"/>
      <c r="AB590" s="183">
        <f t="shared" si="181"/>
        <v>20</v>
      </c>
      <c r="AC590" s="183">
        <f t="shared" si="182"/>
        <v>20</v>
      </c>
      <c r="AD590" s="190">
        <f t="shared" si="179"/>
        <v>1</v>
      </c>
      <c r="AE590" s="190">
        <f t="shared" si="180"/>
        <v>1</v>
      </c>
      <c r="AF590" s="203"/>
    </row>
    <row r="591" spans="1:32" s="200" customFormat="1" ht="15.75" hidden="1" customHeight="1" x14ac:dyDescent="0.25">
      <c r="A591" s="198">
        <v>588</v>
      </c>
      <c r="B591" s="207" t="s">
        <v>943</v>
      </c>
      <c r="C591" s="321" t="s">
        <v>2394</v>
      </c>
      <c r="D591" s="207" t="s">
        <v>8</v>
      </c>
      <c r="E591" s="321" t="s">
        <v>2407</v>
      </c>
      <c r="F591" s="321" t="s">
        <v>2408</v>
      </c>
      <c r="G591" s="207" t="s">
        <v>1285</v>
      </c>
      <c r="H591" s="208">
        <v>1</v>
      </c>
      <c r="I591" s="207" t="s">
        <v>18</v>
      </c>
      <c r="J591" s="183">
        <v>0</v>
      </c>
      <c r="K591" s="183">
        <v>0</v>
      </c>
      <c r="L591" s="215"/>
      <c r="M591" s="183">
        <v>16</v>
      </c>
      <c r="N591" s="183">
        <v>16</v>
      </c>
      <c r="O591" s="212" t="s">
        <v>2603</v>
      </c>
      <c r="P591" s="183">
        <v>15</v>
      </c>
      <c r="Q591" s="183">
        <v>15</v>
      </c>
      <c r="R591" s="213" t="s">
        <v>2815</v>
      </c>
      <c r="S591" s="183">
        <v>5</v>
      </c>
      <c r="T591" s="183">
        <v>5</v>
      </c>
      <c r="U591" s="167" t="s">
        <v>2815</v>
      </c>
      <c r="V591" s="56">
        <v>8</v>
      </c>
      <c r="W591" s="56">
        <v>8</v>
      </c>
      <c r="X591" s="56" t="s">
        <v>2815</v>
      </c>
      <c r="Y591" s="56"/>
      <c r="Z591" s="56"/>
      <c r="AA591" s="131"/>
      <c r="AB591" s="183">
        <f t="shared" si="181"/>
        <v>44</v>
      </c>
      <c r="AC591" s="183">
        <f t="shared" si="182"/>
        <v>44</v>
      </c>
      <c r="AD591" s="190">
        <f t="shared" si="179"/>
        <v>1</v>
      </c>
      <c r="AE591" s="190">
        <f t="shared" si="180"/>
        <v>1</v>
      </c>
      <c r="AF591" s="203"/>
    </row>
    <row r="592" spans="1:32" s="200" customFormat="1" ht="15.75" hidden="1" customHeight="1" x14ac:dyDescent="0.25">
      <c r="A592" s="198">
        <v>589</v>
      </c>
      <c r="B592" s="207" t="s">
        <v>943</v>
      </c>
      <c r="C592" s="321" t="s">
        <v>2394</v>
      </c>
      <c r="D592" s="207" t="s">
        <v>8</v>
      </c>
      <c r="E592" s="321" t="s">
        <v>2409</v>
      </c>
      <c r="F592" s="321" t="s">
        <v>2410</v>
      </c>
      <c r="G592" s="207" t="s">
        <v>1295</v>
      </c>
      <c r="H592" s="208">
        <v>1</v>
      </c>
      <c r="I592" s="207" t="s">
        <v>18</v>
      </c>
      <c r="J592" s="187">
        <v>0</v>
      </c>
      <c r="K592" s="187">
        <v>0</v>
      </c>
      <c r="L592" s="209" t="s">
        <v>26</v>
      </c>
      <c r="M592" s="187">
        <v>0</v>
      </c>
      <c r="N592" s="187">
        <v>0</v>
      </c>
      <c r="O592" s="186" t="s">
        <v>26</v>
      </c>
      <c r="P592" s="187">
        <v>0</v>
      </c>
      <c r="Q592" s="187">
        <v>0</v>
      </c>
      <c r="R592" s="186" t="s">
        <v>26</v>
      </c>
      <c r="S592" s="187">
        <v>0</v>
      </c>
      <c r="T592" s="187">
        <v>0</v>
      </c>
      <c r="U592" s="186" t="s">
        <v>26</v>
      </c>
      <c r="V592" s="56">
        <v>0</v>
      </c>
      <c r="W592" s="56">
        <v>0</v>
      </c>
      <c r="X592" s="56" t="s">
        <v>26</v>
      </c>
      <c r="Y592" s="56"/>
      <c r="Z592" s="56"/>
      <c r="AA592" s="131"/>
      <c r="AB592" s="183">
        <f t="shared" ref="AB592" si="183">J592+M592+P592</f>
        <v>0</v>
      </c>
      <c r="AC592" s="183">
        <f t="shared" ref="AC592" si="184">K592+N592+Q592+T592</f>
        <v>0</v>
      </c>
      <c r="AD592" s="190" t="e">
        <f t="shared" si="179"/>
        <v>#DIV/0!</v>
      </c>
      <c r="AE592" s="190" t="e">
        <f t="shared" si="180"/>
        <v>#DIV/0!</v>
      </c>
      <c r="AF592" s="203"/>
    </row>
    <row r="593" spans="1:32" s="200" customFormat="1" ht="15.75" hidden="1" customHeight="1" x14ac:dyDescent="0.25">
      <c r="A593" s="198">
        <v>590</v>
      </c>
      <c r="B593" s="207" t="s">
        <v>943</v>
      </c>
      <c r="C593" s="321" t="s">
        <v>2394</v>
      </c>
      <c r="D593" s="207" t="s">
        <v>8</v>
      </c>
      <c r="E593" s="321" t="s">
        <v>2411</v>
      </c>
      <c r="F593" s="321" t="s">
        <v>2412</v>
      </c>
      <c r="G593" s="207" t="s">
        <v>1281</v>
      </c>
      <c r="H593" s="208">
        <v>1</v>
      </c>
      <c r="I593" s="207" t="s">
        <v>18</v>
      </c>
      <c r="J593" s="187">
        <v>0</v>
      </c>
      <c r="K593" s="187">
        <v>0</v>
      </c>
      <c r="L593" s="209" t="s">
        <v>26</v>
      </c>
      <c r="M593" s="183">
        <v>0</v>
      </c>
      <c r="N593" s="183">
        <v>1</v>
      </c>
      <c r="O593" s="212" t="s">
        <v>2816</v>
      </c>
      <c r="P593" s="187">
        <v>1</v>
      </c>
      <c r="Q593" s="187">
        <v>0</v>
      </c>
      <c r="R593" s="213" t="s">
        <v>2817</v>
      </c>
      <c r="S593" s="187">
        <v>0</v>
      </c>
      <c r="T593" s="187">
        <v>0</v>
      </c>
      <c r="U593" s="186" t="s">
        <v>26</v>
      </c>
      <c r="V593" s="56">
        <v>0</v>
      </c>
      <c r="W593" s="56">
        <v>0</v>
      </c>
      <c r="X593" s="56" t="s">
        <v>26</v>
      </c>
      <c r="Y593" s="56"/>
      <c r="Z593" s="56"/>
      <c r="AA593" s="131"/>
      <c r="AB593" s="183">
        <f t="shared" ref="AB593:AB594" si="185">J593+M593+P593+S593+V593</f>
        <v>1</v>
      </c>
      <c r="AC593" s="183">
        <f t="shared" ref="AC593:AC594" si="186">K593+N593+Q593+T593+W593</f>
        <v>1</v>
      </c>
      <c r="AD593" s="190">
        <f t="shared" si="179"/>
        <v>1</v>
      </c>
      <c r="AE593" s="190">
        <f t="shared" si="180"/>
        <v>1</v>
      </c>
      <c r="AF593" s="203"/>
    </row>
    <row r="594" spans="1:32" s="200" customFormat="1" ht="15.75" hidden="1" customHeight="1" x14ac:dyDescent="0.25">
      <c r="A594" s="198">
        <v>591</v>
      </c>
      <c r="B594" s="207" t="s">
        <v>943</v>
      </c>
      <c r="C594" s="321" t="s">
        <v>2413</v>
      </c>
      <c r="D594" s="207" t="s">
        <v>1311</v>
      </c>
      <c r="E594" s="321" t="s">
        <v>2414</v>
      </c>
      <c r="F594" s="321" t="s">
        <v>2415</v>
      </c>
      <c r="G594" s="207" t="s">
        <v>1285</v>
      </c>
      <c r="H594" s="208">
        <v>1</v>
      </c>
      <c r="I594" s="207" t="s">
        <v>18</v>
      </c>
      <c r="J594" s="183">
        <v>142</v>
      </c>
      <c r="K594" s="183">
        <v>142</v>
      </c>
      <c r="L594" s="191"/>
      <c r="M594" s="183">
        <v>74</v>
      </c>
      <c r="N594" s="183">
        <v>74</v>
      </c>
      <c r="O594" s="212"/>
      <c r="P594" s="183">
        <v>128</v>
      </c>
      <c r="Q594" s="183">
        <v>128</v>
      </c>
      <c r="R594" s="213"/>
      <c r="S594" s="207">
        <v>141</v>
      </c>
      <c r="T594" s="207">
        <v>141</v>
      </c>
      <c r="U594" s="218"/>
      <c r="V594" s="56">
        <v>131</v>
      </c>
      <c r="W594" s="56">
        <v>131</v>
      </c>
      <c r="X594" s="210"/>
      <c r="Y594" s="56"/>
      <c r="Z594" s="56"/>
      <c r="AA594" s="131"/>
      <c r="AB594" s="183">
        <f t="shared" si="185"/>
        <v>616</v>
      </c>
      <c r="AC594" s="183">
        <f t="shared" si="186"/>
        <v>616</v>
      </c>
      <c r="AD594" s="190">
        <f t="shared" si="179"/>
        <v>1</v>
      </c>
      <c r="AE594" s="190">
        <f t="shared" si="180"/>
        <v>1</v>
      </c>
      <c r="AF594" s="203"/>
    </row>
    <row r="595" spans="1:32" s="200" customFormat="1" ht="15.75" hidden="1" customHeight="1" x14ac:dyDescent="0.25">
      <c r="A595" s="198">
        <v>592</v>
      </c>
      <c r="B595" s="207" t="s">
        <v>943</v>
      </c>
      <c r="C595" s="321" t="s">
        <v>2413</v>
      </c>
      <c r="D595" s="207" t="s">
        <v>1282</v>
      </c>
      <c r="E595" s="321" t="s">
        <v>2416</v>
      </c>
      <c r="F595" s="321" t="s">
        <v>2417</v>
      </c>
      <c r="G595" s="207" t="s">
        <v>1285</v>
      </c>
      <c r="H595" s="208">
        <v>0.25</v>
      </c>
      <c r="I595" s="207" t="s">
        <v>831</v>
      </c>
      <c r="J595" s="183">
        <v>142</v>
      </c>
      <c r="K595" s="183">
        <v>124</v>
      </c>
      <c r="L595" s="191"/>
      <c r="M595" s="183">
        <v>74</v>
      </c>
      <c r="N595" s="183">
        <v>82</v>
      </c>
      <c r="O595" s="212"/>
      <c r="P595" s="183">
        <v>128</v>
      </c>
      <c r="Q595" s="183">
        <v>108</v>
      </c>
      <c r="R595" s="213"/>
      <c r="S595" s="207">
        <v>141</v>
      </c>
      <c r="T595" s="207">
        <v>138</v>
      </c>
      <c r="U595" s="206"/>
      <c r="V595" s="56">
        <v>131</v>
      </c>
      <c r="W595" s="56">
        <v>129</v>
      </c>
      <c r="X595" s="210"/>
      <c r="Y595" s="56"/>
      <c r="Z595" s="56"/>
      <c r="AA595" s="131"/>
      <c r="AB595" s="216">
        <f>J595+M595+P595+S595</f>
        <v>485</v>
      </c>
      <c r="AC595" s="216">
        <f>K595+N595+Q595+T595</f>
        <v>452</v>
      </c>
      <c r="AD595" s="226">
        <f>((AB595/AC595)-1)*100</f>
        <v>7.3008849557522071</v>
      </c>
      <c r="AE595" s="217">
        <f>+AD595/H595</f>
        <v>29.203539823008828</v>
      </c>
      <c r="AF595" s="216"/>
    </row>
    <row r="596" spans="1:32" s="200" customFormat="1" ht="15.75" hidden="1" customHeight="1" x14ac:dyDescent="0.25">
      <c r="A596" s="198">
        <v>593</v>
      </c>
      <c r="B596" s="207" t="s">
        <v>943</v>
      </c>
      <c r="C596" s="321" t="s">
        <v>2413</v>
      </c>
      <c r="D596" s="207" t="s">
        <v>1287</v>
      </c>
      <c r="E596" s="321" t="s">
        <v>2418</v>
      </c>
      <c r="F596" s="321" t="s">
        <v>2419</v>
      </c>
      <c r="G596" s="207" t="s">
        <v>1285</v>
      </c>
      <c r="H596" s="208">
        <v>1</v>
      </c>
      <c r="I596" s="207" t="s">
        <v>18</v>
      </c>
      <c r="J596" s="214">
        <v>54</v>
      </c>
      <c r="K596" s="214">
        <v>31</v>
      </c>
      <c r="L596" s="191"/>
      <c r="M596" s="183">
        <v>63</v>
      </c>
      <c r="N596" s="183">
        <v>28</v>
      </c>
      <c r="O596" s="212"/>
      <c r="P596" s="207">
        <v>68</v>
      </c>
      <c r="Q596" s="207">
        <v>31</v>
      </c>
      <c r="R596" s="213"/>
      <c r="S596" s="207">
        <v>60</v>
      </c>
      <c r="T596" s="207">
        <v>30</v>
      </c>
      <c r="U596" s="218"/>
      <c r="V596" s="56">
        <v>75</v>
      </c>
      <c r="W596" s="56">
        <v>31</v>
      </c>
      <c r="X596" s="210"/>
      <c r="Y596" s="56"/>
      <c r="Z596" s="56"/>
      <c r="AA596" s="131"/>
      <c r="AB596" s="183">
        <f t="shared" ref="AB596:AB601" si="187">J596+M596+P596+S596+V596</f>
        <v>320</v>
      </c>
      <c r="AC596" s="183">
        <f t="shared" ref="AC596:AC601" si="188">K596+N596+Q596+T596+W596</f>
        <v>151</v>
      </c>
      <c r="AD596" s="190">
        <f t="shared" ref="AD596:AD602" si="189">+AB596/AC596</f>
        <v>2.1192052980132452</v>
      </c>
      <c r="AE596" s="190">
        <f t="shared" ref="AE596:AE602" si="190">+AD596/H596</f>
        <v>2.1192052980132452</v>
      </c>
      <c r="AF596" s="203"/>
    </row>
    <row r="597" spans="1:32" s="200" customFormat="1" ht="15.75" hidden="1" customHeight="1" x14ac:dyDescent="0.25">
      <c r="A597" s="198">
        <v>594</v>
      </c>
      <c r="B597" s="207" t="s">
        <v>943</v>
      </c>
      <c r="C597" s="321" t="s">
        <v>2413</v>
      </c>
      <c r="D597" s="207" t="s">
        <v>8</v>
      </c>
      <c r="E597" s="321" t="s">
        <v>2420</v>
      </c>
      <c r="F597" s="321" t="s">
        <v>2421</v>
      </c>
      <c r="G597" s="207" t="s">
        <v>1285</v>
      </c>
      <c r="H597" s="208">
        <v>1</v>
      </c>
      <c r="I597" s="207" t="s">
        <v>18</v>
      </c>
      <c r="J597" s="183">
        <v>5</v>
      </c>
      <c r="K597" s="183">
        <v>5</v>
      </c>
      <c r="L597" s="191"/>
      <c r="M597" s="183">
        <v>4</v>
      </c>
      <c r="N597" s="183">
        <v>4</v>
      </c>
      <c r="O597" s="212"/>
      <c r="P597" s="183">
        <v>3</v>
      </c>
      <c r="Q597" s="183">
        <v>3</v>
      </c>
      <c r="R597" s="213"/>
      <c r="S597" s="207">
        <v>4</v>
      </c>
      <c r="T597" s="207">
        <v>4</v>
      </c>
      <c r="U597" s="218"/>
      <c r="V597" s="56">
        <v>11</v>
      </c>
      <c r="W597" s="56">
        <v>11</v>
      </c>
      <c r="X597" s="210"/>
      <c r="Y597" s="56"/>
      <c r="Z597" s="56"/>
      <c r="AA597" s="131"/>
      <c r="AB597" s="183">
        <f t="shared" si="187"/>
        <v>27</v>
      </c>
      <c r="AC597" s="183">
        <f t="shared" si="188"/>
        <v>27</v>
      </c>
      <c r="AD597" s="190">
        <f t="shared" si="189"/>
        <v>1</v>
      </c>
      <c r="AE597" s="190">
        <f t="shared" si="190"/>
        <v>1</v>
      </c>
      <c r="AF597" s="203"/>
    </row>
    <row r="598" spans="1:32" s="200" customFormat="1" ht="15.75" hidden="1" customHeight="1" x14ac:dyDescent="0.25">
      <c r="A598" s="198">
        <v>595</v>
      </c>
      <c r="B598" s="207" t="s">
        <v>943</v>
      </c>
      <c r="C598" s="321" t="s">
        <v>2413</v>
      </c>
      <c r="D598" s="207" t="s">
        <v>8</v>
      </c>
      <c r="E598" s="321" t="s">
        <v>2422</v>
      </c>
      <c r="F598" s="321" t="s">
        <v>2423</v>
      </c>
      <c r="G598" s="207" t="s">
        <v>1285</v>
      </c>
      <c r="H598" s="208">
        <v>1</v>
      </c>
      <c r="I598" s="207" t="s">
        <v>18</v>
      </c>
      <c r="J598" s="183">
        <v>51</v>
      </c>
      <c r="K598" s="183">
        <v>51</v>
      </c>
      <c r="L598" s="191"/>
      <c r="M598" s="183">
        <v>64</v>
      </c>
      <c r="N598" s="183">
        <v>64</v>
      </c>
      <c r="O598" s="212"/>
      <c r="P598" s="183">
        <v>46</v>
      </c>
      <c r="Q598" s="183">
        <v>31</v>
      </c>
      <c r="R598" s="213"/>
      <c r="S598" s="207">
        <v>39</v>
      </c>
      <c r="T598" s="207">
        <v>39</v>
      </c>
      <c r="U598" s="218"/>
      <c r="V598" s="56">
        <v>52</v>
      </c>
      <c r="W598" s="56">
        <v>52</v>
      </c>
      <c r="X598" s="210"/>
      <c r="Y598" s="56"/>
      <c r="Z598" s="56"/>
      <c r="AA598" s="131"/>
      <c r="AB598" s="183">
        <f t="shared" si="187"/>
        <v>252</v>
      </c>
      <c r="AC598" s="183">
        <f t="shared" si="188"/>
        <v>237</v>
      </c>
      <c r="AD598" s="190">
        <f t="shared" si="189"/>
        <v>1.0632911392405062</v>
      </c>
      <c r="AE598" s="190">
        <f t="shared" si="190"/>
        <v>1.0632911392405062</v>
      </c>
      <c r="AF598" s="203"/>
    </row>
    <row r="599" spans="1:32" s="200" customFormat="1" ht="15.75" hidden="1" customHeight="1" x14ac:dyDescent="0.25">
      <c r="A599" s="198">
        <v>596</v>
      </c>
      <c r="B599" s="207" t="s">
        <v>943</v>
      </c>
      <c r="C599" s="321" t="s">
        <v>2413</v>
      </c>
      <c r="D599" s="207" t="s">
        <v>1287</v>
      </c>
      <c r="E599" s="321" t="s">
        <v>1617</v>
      </c>
      <c r="F599" s="321" t="s">
        <v>2424</v>
      </c>
      <c r="G599" s="207" t="s">
        <v>1285</v>
      </c>
      <c r="H599" s="208">
        <v>1</v>
      </c>
      <c r="I599" s="207" t="s">
        <v>18</v>
      </c>
      <c r="J599" s="183">
        <v>72</v>
      </c>
      <c r="K599" s="183">
        <v>72</v>
      </c>
      <c r="L599" s="191"/>
      <c r="M599" s="183">
        <v>108</v>
      </c>
      <c r="N599" s="183">
        <v>108</v>
      </c>
      <c r="O599" s="212"/>
      <c r="P599" s="183">
        <v>106</v>
      </c>
      <c r="Q599" s="183">
        <v>31</v>
      </c>
      <c r="R599" s="213"/>
      <c r="S599" s="207">
        <v>78</v>
      </c>
      <c r="T599" s="207">
        <v>78</v>
      </c>
      <c r="U599" s="218"/>
      <c r="V599" s="56">
        <v>73</v>
      </c>
      <c r="W599" s="56">
        <v>73</v>
      </c>
      <c r="X599" s="210"/>
      <c r="Y599" s="56"/>
      <c r="Z599" s="56"/>
      <c r="AA599" s="131"/>
      <c r="AB599" s="183">
        <f t="shared" si="187"/>
        <v>437</v>
      </c>
      <c r="AC599" s="183">
        <f t="shared" si="188"/>
        <v>362</v>
      </c>
      <c r="AD599" s="190">
        <f t="shared" si="189"/>
        <v>1.2071823204419889</v>
      </c>
      <c r="AE599" s="190">
        <f t="shared" si="190"/>
        <v>1.2071823204419889</v>
      </c>
      <c r="AF599" s="203"/>
    </row>
    <row r="600" spans="1:32" s="200" customFormat="1" ht="15.75" hidden="1" customHeight="1" x14ac:dyDescent="0.25">
      <c r="A600" s="198">
        <v>597</v>
      </c>
      <c r="B600" s="207" t="s">
        <v>943</v>
      </c>
      <c r="C600" s="321" t="s">
        <v>2413</v>
      </c>
      <c r="D600" s="207" t="s">
        <v>8</v>
      </c>
      <c r="E600" s="321" t="s">
        <v>2425</v>
      </c>
      <c r="F600" s="321" t="s">
        <v>2426</v>
      </c>
      <c r="G600" s="207" t="s">
        <v>1285</v>
      </c>
      <c r="H600" s="208">
        <v>1</v>
      </c>
      <c r="I600" s="207" t="s">
        <v>18</v>
      </c>
      <c r="J600" s="183">
        <v>1</v>
      </c>
      <c r="K600" s="183">
        <v>1</v>
      </c>
      <c r="L600" s="191"/>
      <c r="M600" s="183">
        <v>1</v>
      </c>
      <c r="N600" s="183">
        <v>1</v>
      </c>
      <c r="O600" s="212"/>
      <c r="P600" s="183">
        <v>1</v>
      </c>
      <c r="Q600" s="183">
        <v>1</v>
      </c>
      <c r="R600" s="213"/>
      <c r="S600" s="207">
        <v>30</v>
      </c>
      <c r="T600" s="207">
        <v>30</v>
      </c>
      <c r="U600" s="218"/>
      <c r="V600" s="56">
        <v>1</v>
      </c>
      <c r="W600" s="56">
        <v>1</v>
      </c>
      <c r="X600" s="210"/>
      <c r="Y600" s="56"/>
      <c r="Z600" s="56"/>
      <c r="AA600" s="131"/>
      <c r="AB600" s="183">
        <f t="shared" si="187"/>
        <v>34</v>
      </c>
      <c r="AC600" s="183">
        <f t="shared" si="188"/>
        <v>34</v>
      </c>
      <c r="AD600" s="190">
        <f t="shared" si="189"/>
        <v>1</v>
      </c>
      <c r="AE600" s="190">
        <f t="shared" si="190"/>
        <v>1</v>
      </c>
      <c r="AF600" s="203"/>
    </row>
    <row r="601" spans="1:32" s="200" customFormat="1" ht="15.75" hidden="1" customHeight="1" x14ac:dyDescent="0.25">
      <c r="A601" s="198">
        <v>598</v>
      </c>
      <c r="B601" s="207" t="s">
        <v>943</v>
      </c>
      <c r="C601" s="321" t="s">
        <v>2413</v>
      </c>
      <c r="D601" s="207" t="s">
        <v>8</v>
      </c>
      <c r="E601" s="321" t="s">
        <v>2427</v>
      </c>
      <c r="F601" s="321" t="s">
        <v>2428</v>
      </c>
      <c r="G601" s="207" t="s">
        <v>1285</v>
      </c>
      <c r="H601" s="208">
        <v>1</v>
      </c>
      <c r="I601" s="207" t="s">
        <v>18</v>
      </c>
      <c r="J601" s="183">
        <v>4</v>
      </c>
      <c r="K601" s="183">
        <v>4</v>
      </c>
      <c r="L601" s="191"/>
      <c r="M601" s="183">
        <v>4</v>
      </c>
      <c r="N601" s="183">
        <v>4</v>
      </c>
      <c r="O601" s="212"/>
      <c r="P601" s="183">
        <v>4</v>
      </c>
      <c r="Q601" s="183">
        <v>4</v>
      </c>
      <c r="R601" s="213"/>
      <c r="S601" s="207">
        <v>4</v>
      </c>
      <c r="T601" s="207">
        <v>4</v>
      </c>
      <c r="U601" s="218"/>
      <c r="V601" s="56">
        <v>4</v>
      </c>
      <c r="W601" s="56">
        <v>4</v>
      </c>
      <c r="X601" s="210"/>
      <c r="Y601" s="56"/>
      <c r="Z601" s="56"/>
      <c r="AA601" s="131"/>
      <c r="AB601" s="183">
        <f t="shared" si="187"/>
        <v>20</v>
      </c>
      <c r="AC601" s="183">
        <f t="shared" si="188"/>
        <v>20</v>
      </c>
      <c r="AD601" s="190">
        <f t="shared" si="189"/>
        <v>1</v>
      </c>
      <c r="AE601" s="190">
        <f t="shared" si="190"/>
        <v>1</v>
      </c>
      <c r="AF601" s="203"/>
    </row>
    <row r="602" spans="1:32" s="200" customFormat="1" ht="15.75" hidden="1" customHeight="1" x14ac:dyDescent="0.25">
      <c r="A602" s="198">
        <v>599</v>
      </c>
      <c r="B602" s="207" t="s">
        <v>943</v>
      </c>
      <c r="C602" s="321" t="s">
        <v>2429</v>
      </c>
      <c r="D602" s="207" t="s">
        <v>1311</v>
      </c>
      <c r="E602" s="321" t="s">
        <v>2430</v>
      </c>
      <c r="F602" s="321" t="s">
        <v>2431</v>
      </c>
      <c r="G602" s="207" t="s">
        <v>1281</v>
      </c>
      <c r="H602" s="208">
        <v>1</v>
      </c>
      <c r="I602" s="207" t="s">
        <v>18</v>
      </c>
      <c r="J602" s="187">
        <v>0</v>
      </c>
      <c r="K602" s="187">
        <v>0</v>
      </c>
      <c r="L602" s="209" t="s">
        <v>26</v>
      </c>
      <c r="M602" s="187">
        <v>0</v>
      </c>
      <c r="N602" s="187">
        <v>0</v>
      </c>
      <c r="O602" s="186" t="s">
        <v>26</v>
      </c>
      <c r="P602" s="187">
        <v>0</v>
      </c>
      <c r="Q602" s="187">
        <v>0</v>
      </c>
      <c r="R602" s="186" t="s">
        <v>26</v>
      </c>
      <c r="S602" s="214"/>
      <c r="T602" s="214"/>
      <c r="U602" s="218"/>
      <c r="V602" s="56"/>
      <c r="W602" s="56"/>
      <c r="X602" s="210"/>
      <c r="Y602" s="56"/>
      <c r="Z602" s="56"/>
      <c r="AA602" s="131"/>
      <c r="AB602" s="183">
        <f t="shared" ref="AB602" si="191">J602+M602+P602+S602</f>
        <v>0</v>
      </c>
      <c r="AC602" s="183">
        <f t="shared" ref="AC602" si="192">K602+N602+Q602+T602</f>
        <v>0</v>
      </c>
      <c r="AD602" s="190" t="e">
        <f t="shared" si="189"/>
        <v>#DIV/0!</v>
      </c>
      <c r="AE602" s="190" t="e">
        <f t="shared" si="190"/>
        <v>#DIV/0!</v>
      </c>
      <c r="AF602" s="203"/>
    </row>
    <row r="603" spans="1:32" s="200" customFormat="1" ht="15.75" hidden="1" customHeight="1" x14ac:dyDescent="0.25">
      <c r="A603" s="198">
        <v>600</v>
      </c>
      <c r="B603" s="207" t="s">
        <v>943</v>
      </c>
      <c r="C603" s="321" t="s">
        <v>2429</v>
      </c>
      <c r="D603" s="207" t="s">
        <v>1282</v>
      </c>
      <c r="E603" s="321" t="s">
        <v>2432</v>
      </c>
      <c r="F603" s="321" t="s">
        <v>2433</v>
      </c>
      <c r="G603" s="207" t="s">
        <v>1281</v>
      </c>
      <c r="H603" s="208">
        <v>0.1</v>
      </c>
      <c r="I603" s="207" t="s">
        <v>831</v>
      </c>
      <c r="J603" s="187">
        <v>0</v>
      </c>
      <c r="K603" s="187">
        <v>0</v>
      </c>
      <c r="L603" s="209" t="s">
        <v>26</v>
      </c>
      <c r="M603" s="187">
        <v>0</v>
      </c>
      <c r="N603" s="187">
        <v>0</v>
      </c>
      <c r="O603" s="186" t="s">
        <v>26</v>
      </c>
      <c r="P603" s="187">
        <v>0</v>
      </c>
      <c r="Q603" s="187">
        <v>0</v>
      </c>
      <c r="R603" s="186" t="s">
        <v>26</v>
      </c>
      <c r="S603" s="187">
        <v>0</v>
      </c>
      <c r="T603" s="187">
        <v>0</v>
      </c>
      <c r="U603" s="186" t="s">
        <v>26</v>
      </c>
      <c r="V603" s="187">
        <v>0</v>
      </c>
      <c r="W603" s="187">
        <v>0</v>
      </c>
      <c r="X603" s="186" t="s">
        <v>26</v>
      </c>
      <c r="Y603" s="187">
        <v>0</v>
      </c>
      <c r="Z603" s="187">
        <v>0</v>
      </c>
      <c r="AA603" s="186" t="s">
        <v>26</v>
      </c>
      <c r="AB603" s="211"/>
      <c r="AC603" s="211"/>
      <c r="AD603" s="211"/>
      <c r="AE603" s="211"/>
      <c r="AF603" s="211"/>
    </row>
    <row r="604" spans="1:32" s="200" customFormat="1" ht="15.75" hidden="1" customHeight="1" x14ac:dyDescent="0.25">
      <c r="A604" s="198">
        <v>601</v>
      </c>
      <c r="B604" s="207" t="s">
        <v>943</v>
      </c>
      <c r="C604" s="321" t="s">
        <v>2429</v>
      </c>
      <c r="D604" s="207" t="s">
        <v>1287</v>
      </c>
      <c r="E604" s="321" t="s">
        <v>2434</v>
      </c>
      <c r="F604" s="321" t="s">
        <v>2435</v>
      </c>
      <c r="G604" s="207" t="s">
        <v>1295</v>
      </c>
      <c r="H604" s="208">
        <v>1</v>
      </c>
      <c r="I604" s="207" t="s">
        <v>18</v>
      </c>
      <c r="J604" s="187">
        <v>0</v>
      </c>
      <c r="K604" s="187">
        <v>0</v>
      </c>
      <c r="L604" s="209" t="s">
        <v>26</v>
      </c>
      <c r="M604" s="187">
        <v>0</v>
      </c>
      <c r="N604" s="187">
        <v>0</v>
      </c>
      <c r="O604" s="186" t="s">
        <v>26</v>
      </c>
      <c r="P604" s="183">
        <v>3</v>
      </c>
      <c r="Q604" s="187">
        <v>3</v>
      </c>
      <c r="R604" s="213" t="s">
        <v>3736</v>
      </c>
      <c r="S604" s="187">
        <v>0</v>
      </c>
      <c r="T604" s="187">
        <v>0</v>
      </c>
      <c r="U604" s="186" t="s">
        <v>26</v>
      </c>
      <c r="V604" s="187">
        <v>0</v>
      </c>
      <c r="W604" s="187">
        <v>0</v>
      </c>
      <c r="X604" s="186" t="s">
        <v>26</v>
      </c>
      <c r="Y604" s="56"/>
      <c r="Z604" s="187">
        <v>3</v>
      </c>
      <c r="AA604" s="131" t="s">
        <v>3736</v>
      </c>
      <c r="AB604" s="183">
        <f t="shared" ref="AB604" si="193">J604+M604+P604+S604+V604</f>
        <v>3</v>
      </c>
      <c r="AC604" s="183">
        <f t="shared" ref="AC604" si="194">K604+N604+Q604+T604+W604</f>
        <v>3</v>
      </c>
      <c r="AD604" s="190">
        <f t="shared" ref="AD604:AD624" si="195">+AB604/AC604</f>
        <v>1</v>
      </c>
      <c r="AE604" s="190">
        <f t="shared" ref="AE604:AE624" si="196">+AD604/H604</f>
        <v>1</v>
      </c>
      <c r="AF604" s="203"/>
    </row>
    <row r="605" spans="1:32" s="200" customFormat="1" ht="15.75" hidden="1" customHeight="1" x14ac:dyDescent="0.25">
      <c r="A605" s="198">
        <v>602</v>
      </c>
      <c r="B605" s="207" t="s">
        <v>943</v>
      </c>
      <c r="C605" s="321" t="s">
        <v>2429</v>
      </c>
      <c r="D605" s="207" t="s">
        <v>8</v>
      </c>
      <c r="E605" s="321" t="s">
        <v>2436</v>
      </c>
      <c r="F605" s="321" t="s">
        <v>2437</v>
      </c>
      <c r="G605" s="207" t="s">
        <v>1281</v>
      </c>
      <c r="H605" s="208">
        <v>1</v>
      </c>
      <c r="I605" s="207" t="s">
        <v>18</v>
      </c>
      <c r="J605" s="187">
        <v>0</v>
      </c>
      <c r="K605" s="187">
        <v>0</v>
      </c>
      <c r="L605" s="209" t="s">
        <v>26</v>
      </c>
      <c r="M605" s="187">
        <v>0</v>
      </c>
      <c r="N605" s="187">
        <v>0</v>
      </c>
      <c r="O605" s="209" t="s">
        <v>26</v>
      </c>
      <c r="P605" s="214"/>
      <c r="Q605" s="187">
        <v>1</v>
      </c>
      <c r="R605" s="213"/>
      <c r="S605" s="187">
        <v>0</v>
      </c>
      <c r="T605" s="187">
        <v>0</v>
      </c>
      <c r="U605" s="209" t="s">
        <v>26</v>
      </c>
      <c r="V605" s="187">
        <v>0</v>
      </c>
      <c r="W605" s="187">
        <v>0</v>
      </c>
      <c r="X605" s="209" t="s">
        <v>26</v>
      </c>
      <c r="Y605" s="187">
        <v>0</v>
      </c>
      <c r="Z605" s="187">
        <v>0</v>
      </c>
      <c r="AA605" s="209" t="s">
        <v>26</v>
      </c>
      <c r="AB605" s="183">
        <f t="shared" ref="AB605:AB610" si="197">J605+M605+P605+S605</f>
        <v>0</v>
      </c>
      <c r="AC605" s="183">
        <f t="shared" ref="AC605:AC624" si="198">K605+N605+Q605+T605</f>
        <v>1</v>
      </c>
      <c r="AD605" s="190">
        <f t="shared" si="195"/>
        <v>0</v>
      </c>
      <c r="AE605" s="190">
        <f t="shared" si="196"/>
        <v>0</v>
      </c>
      <c r="AF605" s="203"/>
    </row>
    <row r="606" spans="1:32" s="200" customFormat="1" ht="15.75" hidden="1" customHeight="1" x14ac:dyDescent="0.25">
      <c r="A606" s="198">
        <v>603</v>
      </c>
      <c r="B606" s="207" t="s">
        <v>943</v>
      </c>
      <c r="C606" s="321" t="s">
        <v>2429</v>
      </c>
      <c r="D606" s="207" t="s">
        <v>8</v>
      </c>
      <c r="E606" s="321" t="s">
        <v>2438</v>
      </c>
      <c r="F606" s="321" t="s">
        <v>2439</v>
      </c>
      <c r="G606" s="207" t="s">
        <v>1295</v>
      </c>
      <c r="H606" s="208">
        <v>1</v>
      </c>
      <c r="I606" s="207" t="s">
        <v>18</v>
      </c>
      <c r="J606" s="187">
        <v>0</v>
      </c>
      <c r="K606" s="187">
        <v>0</v>
      </c>
      <c r="L606" s="209" t="s">
        <v>26</v>
      </c>
      <c r="M606" s="187">
        <v>0</v>
      </c>
      <c r="N606" s="187">
        <v>0</v>
      </c>
      <c r="O606" s="186" t="s">
        <v>26</v>
      </c>
      <c r="P606" s="187">
        <v>0</v>
      </c>
      <c r="Q606" s="187">
        <v>0</v>
      </c>
      <c r="R606" s="186" t="s">
        <v>26</v>
      </c>
      <c r="S606" s="183">
        <v>0</v>
      </c>
      <c r="T606" s="183">
        <v>0</v>
      </c>
      <c r="U606" s="218" t="s">
        <v>3737</v>
      </c>
      <c r="V606" s="187">
        <v>0</v>
      </c>
      <c r="W606" s="187">
        <v>0</v>
      </c>
      <c r="X606" s="186" t="s">
        <v>26</v>
      </c>
      <c r="Y606" s="187">
        <v>0</v>
      </c>
      <c r="Z606" s="187">
        <v>0</v>
      </c>
      <c r="AA606" s="186" t="s">
        <v>26</v>
      </c>
      <c r="AB606" s="183">
        <f t="shared" si="197"/>
        <v>0</v>
      </c>
      <c r="AC606" s="183">
        <f t="shared" si="198"/>
        <v>0</v>
      </c>
      <c r="AD606" s="190" t="e">
        <f t="shared" si="195"/>
        <v>#DIV/0!</v>
      </c>
      <c r="AE606" s="190" t="e">
        <f t="shared" si="196"/>
        <v>#DIV/0!</v>
      </c>
      <c r="AF606" s="203"/>
    </row>
    <row r="607" spans="1:32" s="200" customFormat="1" ht="15.75" hidden="1" customHeight="1" x14ac:dyDescent="0.25">
      <c r="A607" s="198">
        <v>604</v>
      </c>
      <c r="B607" s="207" t="s">
        <v>943</v>
      </c>
      <c r="C607" s="321" t="s">
        <v>2429</v>
      </c>
      <c r="D607" s="207" t="s">
        <v>8</v>
      </c>
      <c r="E607" s="321" t="s">
        <v>2440</v>
      </c>
      <c r="F607" s="321" t="s">
        <v>2441</v>
      </c>
      <c r="G607" s="207" t="s">
        <v>1281</v>
      </c>
      <c r="H607" s="208">
        <v>1</v>
      </c>
      <c r="I607" s="207" t="s">
        <v>18</v>
      </c>
      <c r="J607" s="187">
        <v>0</v>
      </c>
      <c r="K607" s="187">
        <v>0</v>
      </c>
      <c r="L607" s="209" t="s">
        <v>26</v>
      </c>
      <c r="M607" s="187">
        <v>0</v>
      </c>
      <c r="N607" s="187">
        <v>0</v>
      </c>
      <c r="O607" s="186" t="s">
        <v>26</v>
      </c>
      <c r="P607" s="187">
        <v>0</v>
      </c>
      <c r="Q607" s="187">
        <v>0</v>
      </c>
      <c r="R607" s="186" t="s">
        <v>26</v>
      </c>
      <c r="S607" s="183">
        <v>0</v>
      </c>
      <c r="T607" s="183">
        <v>0</v>
      </c>
      <c r="U607" s="218" t="s">
        <v>3737</v>
      </c>
      <c r="V607" s="187">
        <v>0</v>
      </c>
      <c r="W607" s="187">
        <v>0</v>
      </c>
      <c r="X607" s="186" t="s">
        <v>26</v>
      </c>
      <c r="Y607" s="187">
        <v>0</v>
      </c>
      <c r="Z607" s="187">
        <v>0</v>
      </c>
      <c r="AA607" s="186" t="s">
        <v>26</v>
      </c>
      <c r="AB607" s="183">
        <f t="shared" si="197"/>
        <v>0</v>
      </c>
      <c r="AC607" s="183">
        <f t="shared" si="198"/>
        <v>0</v>
      </c>
      <c r="AD607" s="190" t="e">
        <f t="shared" si="195"/>
        <v>#DIV/0!</v>
      </c>
      <c r="AE607" s="190" t="e">
        <f t="shared" si="196"/>
        <v>#DIV/0!</v>
      </c>
      <c r="AF607" s="203"/>
    </row>
    <row r="608" spans="1:32" s="200" customFormat="1" ht="15.75" hidden="1" customHeight="1" x14ac:dyDescent="0.25">
      <c r="A608" s="198">
        <v>605</v>
      </c>
      <c r="B608" s="207" t="s">
        <v>943</v>
      </c>
      <c r="C608" s="321" t="s">
        <v>2429</v>
      </c>
      <c r="D608" s="207" t="s">
        <v>1287</v>
      </c>
      <c r="E608" s="321" t="s">
        <v>2442</v>
      </c>
      <c r="F608" s="321" t="s">
        <v>2443</v>
      </c>
      <c r="G608" s="207" t="s">
        <v>1281</v>
      </c>
      <c r="H608" s="208">
        <v>1</v>
      </c>
      <c r="I608" s="207" t="s">
        <v>18</v>
      </c>
      <c r="J608" s="187">
        <v>0</v>
      </c>
      <c r="K608" s="187">
        <v>0</v>
      </c>
      <c r="L608" s="209" t="s">
        <v>26</v>
      </c>
      <c r="M608" s="187">
        <v>0</v>
      </c>
      <c r="N608" s="187">
        <v>0</v>
      </c>
      <c r="O608" s="186" t="s">
        <v>26</v>
      </c>
      <c r="P608" s="187">
        <v>0</v>
      </c>
      <c r="Q608" s="187">
        <v>0</v>
      </c>
      <c r="R608" s="186" t="s">
        <v>26</v>
      </c>
      <c r="S608" s="187">
        <v>0</v>
      </c>
      <c r="T608" s="187">
        <v>0</v>
      </c>
      <c r="U608" s="186" t="s">
        <v>26</v>
      </c>
      <c r="V608" s="187">
        <v>0</v>
      </c>
      <c r="W608" s="187">
        <v>0</v>
      </c>
      <c r="X608" s="186" t="s">
        <v>26</v>
      </c>
      <c r="Y608" s="187">
        <v>0</v>
      </c>
      <c r="Z608" s="187">
        <v>0</v>
      </c>
      <c r="AA608" s="186" t="s">
        <v>26</v>
      </c>
      <c r="AB608" s="183">
        <f t="shared" si="197"/>
        <v>0</v>
      </c>
      <c r="AC608" s="183">
        <f t="shared" si="198"/>
        <v>0</v>
      </c>
      <c r="AD608" s="190" t="e">
        <f t="shared" si="195"/>
        <v>#DIV/0!</v>
      </c>
      <c r="AE608" s="190" t="e">
        <f t="shared" si="196"/>
        <v>#DIV/0!</v>
      </c>
      <c r="AF608" s="203"/>
    </row>
    <row r="609" spans="1:32" s="200" customFormat="1" ht="15.75" hidden="1" customHeight="1" x14ac:dyDescent="0.25">
      <c r="A609" s="198">
        <v>606</v>
      </c>
      <c r="B609" s="207" t="s">
        <v>943</v>
      </c>
      <c r="C609" s="321" t="s">
        <v>2429</v>
      </c>
      <c r="D609" s="207" t="s">
        <v>8</v>
      </c>
      <c r="E609" s="321" t="s">
        <v>2444</v>
      </c>
      <c r="F609" s="321" t="s">
        <v>2445</v>
      </c>
      <c r="G609" s="207" t="s">
        <v>1295</v>
      </c>
      <c r="H609" s="208">
        <v>1</v>
      </c>
      <c r="I609" s="207" t="s">
        <v>18</v>
      </c>
      <c r="J609" s="187">
        <v>0</v>
      </c>
      <c r="K609" s="187">
        <v>0</v>
      </c>
      <c r="L609" s="209" t="s">
        <v>26</v>
      </c>
      <c r="M609" s="187">
        <v>0</v>
      </c>
      <c r="N609" s="187">
        <v>0</v>
      </c>
      <c r="O609" s="186" t="s">
        <v>26</v>
      </c>
      <c r="P609" s="214"/>
      <c r="Q609" s="187">
        <v>1</v>
      </c>
      <c r="R609" s="213"/>
      <c r="S609" s="187">
        <v>0</v>
      </c>
      <c r="T609" s="187">
        <v>0</v>
      </c>
      <c r="U609" s="186" t="s">
        <v>26</v>
      </c>
      <c r="V609" s="187">
        <v>0</v>
      </c>
      <c r="W609" s="187">
        <v>0</v>
      </c>
      <c r="X609" s="186" t="s">
        <v>26</v>
      </c>
      <c r="Y609" s="183"/>
      <c r="Z609" s="187">
        <v>1</v>
      </c>
      <c r="AA609" s="131"/>
      <c r="AB609" s="183">
        <f t="shared" si="197"/>
        <v>0</v>
      </c>
      <c r="AC609" s="183">
        <f t="shared" si="198"/>
        <v>1</v>
      </c>
      <c r="AD609" s="190">
        <f t="shared" si="195"/>
        <v>0</v>
      </c>
      <c r="AE609" s="190">
        <f t="shared" si="196"/>
        <v>0</v>
      </c>
      <c r="AF609" s="203"/>
    </row>
    <row r="610" spans="1:32" s="200" customFormat="1" ht="15.75" hidden="1" customHeight="1" x14ac:dyDescent="0.25">
      <c r="A610" s="198">
        <v>607</v>
      </c>
      <c r="B610" s="207" t="s">
        <v>943</v>
      </c>
      <c r="C610" s="321" t="s">
        <v>2429</v>
      </c>
      <c r="D610" s="207" t="s">
        <v>8</v>
      </c>
      <c r="E610" s="321" t="s">
        <v>2446</v>
      </c>
      <c r="F610" s="321" t="s">
        <v>2447</v>
      </c>
      <c r="G610" s="207" t="s">
        <v>1295</v>
      </c>
      <c r="H610" s="208">
        <v>1</v>
      </c>
      <c r="I610" s="207" t="s">
        <v>18</v>
      </c>
      <c r="J610" s="187">
        <v>0</v>
      </c>
      <c r="K610" s="187">
        <v>0</v>
      </c>
      <c r="L610" s="209" t="s">
        <v>26</v>
      </c>
      <c r="M610" s="187">
        <v>0</v>
      </c>
      <c r="N610" s="187">
        <v>0</v>
      </c>
      <c r="O610" s="186" t="s">
        <v>26</v>
      </c>
      <c r="P610" s="214"/>
      <c r="Q610" s="187">
        <v>1</v>
      </c>
      <c r="R610" s="213"/>
      <c r="S610" s="187">
        <v>0</v>
      </c>
      <c r="T610" s="187">
        <v>0</v>
      </c>
      <c r="U610" s="209" t="s">
        <v>26</v>
      </c>
      <c r="V610" s="187">
        <v>0</v>
      </c>
      <c r="W610" s="187">
        <v>0</v>
      </c>
      <c r="X610" s="209" t="s">
        <v>26</v>
      </c>
      <c r="Y610" s="183"/>
      <c r="Z610" s="187">
        <v>1</v>
      </c>
      <c r="AA610" s="131"/>
      <c r="AB610" s="183">
        <f t="shared" si="197"/>
        <v>0</v>
      </c>
      <c r="AC610" s="183">
        <f t="shared" si="198"/>
        <v>1</v>
      </c>
      <c r="AD610" s="190">
        <f t="shared" si="195"/>
        <v>0</v>
      </c>
      <c r="AE610" s="190">
        <f t="shared" si="196"/>
        <v>0</v>
      </c>
      <c r="AF610" s="203"/>
    </row>
    <row r="611" spans="1:32" s="200" customFormat="1" ht="15.75" hidden="1" customHeight="1" x14ac:dyDescent="0.25">
      <c r="A611" s="198">
        <v>608</v>
      </c>
      <c r="B611" s="207" t="s">
        <v>731</v>
      </c>
      <c r="C611" s="321" t="s">
        <v>2448</v>
      </c>
      <c r="D611" s="207" t="s">
        <v>1311</v>
      </c>
      <c r="E611" s="321" t="s">
        <v>2449</v>
      </c>
      <c r="F611" s="321" t="s">
        <v>2450</v>
      </c>
      <c r="G611" s="207" t="s">
        <v>1314</v>
      </c>
      <c r="H611" s="208">
        <v>1</v>
      </c>
      <c r="I611" s="207" t="s">
        <v>18</v>
      </c>
      <c r="J611" s="187">
        <v>0</v>
      </c>
      <c r="K611" s="187">
        <v>0</v>
      </c>
      <c r="L611" s="209" t="s">
        <v>26</v>
      </c>
      <c r="M611" s="187">
        <v>0</v>
      </c>
      <c r="N611" s="187">
        <v>0</v>
      </c>
      <c r="O611" s="186" t="s">
        <v>26</v>
      </c>
      <c r="P611" s="187">
        <v>0</v>
      </c>
      <c r="Q611" s="187">
        <v>0</v>
      </c>
      <c r="R611" s="186" t="s">
        <v>26</v>
      </c>
      <c r="S611" s="187">
        <v>0</v>
      </c>
      <c r="T611" s="187">
        <v>0</v>
      </c>
      <c r="U611" s="186" t="s">
        <v>26</v>
      </c>
      <c r="V611" s="187">
        <v>0</v>
      </c>
      <c r="W611" s="187">
        <v>0</v>
      </c>
      <c r="X611" s="186" t="s">
        <v>26</v>
      </c>
      <c r="Y611" s="56"/>
      <c r="Z611" s="56"/>
      <c r="AA611" s="131"/>
      <c r="AB611" s="183">
        <f t="shared" ref="AB611:AB614" si="199">J611+M611+P611</f>
        <v>0</v>
      </c>
      <c r="AC611" s="183">
        <f t="shared" si="198"/>
        <v>0</v>
      </c>
      <c r="AD611" s="190" t="e">
        <f t="shared" si="195"/>
        <v>#DIV/0!</v>
      </c>
      <c r="AE611" s="190" t="e">
        <f t="shared" si="196"/>
        <v>#DIV/0!</v>
      </c>
      <c r="AF611" s="203"/>
    </row>
    <row r="612" spans="1:32" s="200" customFormat="1" ht="15.75" hidden="1" customHeight="1" x14ac:dyDescent="0.25">
      <c r="A612" s="198">
        <v>609</v>
      </c>
      <c r="B612" s="207" t="s">
        <v>731</v>
      </c>
      <c r="C612" s="321" t="s">
        <v>2448</v>
      </c>
      <c r="D612" s="207" t="s">
        <v>1282</v>
      </c>
      <c r="E612" s="172" t="s">
        <v>3799</v>
      </c>
      <c r="F612" s="172" t="s">
        <v>3800</v>
      </c>
      <c r="G612" s="214" t="s">
        <v>1314</v>
      </c>
      <c r="H612" s="208">
        <v>1</v>
      </c>
      <c r="I612" s="207" t="s">
        <v>18</v>
      </c>
      <c r="J612" s="187">
        <v>0</v>
      </c>
      <c r="K612" s="187">
        <v>0</v>
      </c>
      <c r="L612" s="209" t="s">
        <v>26</v>
      </c>
      <c r="M612" s="187">
        <v>0</v>
      </c>
      <c r="N612" s="187">
        <v>0</v>
      </c>
      <c r="O612" s="186" t="s">
        <v>26</v>
      </c>
      <c r="P612" s="187">
        <v>0</v>
      </c>
      <c r="Q612" s="187">
        <v>0</v>
      </c>
      <c r="R612" s="186" t="s">
        <v>26</v>
      </c>
      <c r="S612" s="187">
        <v>0</v>
      </c>
      <c r="T612" s="187">
        <v>0</v>
      </c>
      <c r="U612" s="186" t="s">
        <v>26</v>
      </c>
      <c r="V612" s="187">
        <v>0</v>
      </c>
      <c r="W612" s="187">
        <v>0</v>
      </c>
      <c r="X612" s="186" t="s">
        <v>26</v>
      </c>
      <c r="Y612" s="56"/>
      <c r="Z612" s="56"/>
      <c r="AA612" s="131"/>
      <c r="AB612" s="183">
        <f t="shared" si="199"/>
        <v>0</v>
      </c>
      <c r="AC612" s="183">
        <f t="shared" si="198"/>
        <v>0</v>
      </c>
      <c r="AD612" s="190" t="e">
        <f t="shared" si="195"/>
        <v>#DIV/0!</v>
      </c>
      <c r="AE612" s="190" t="e">
        <f t="shared" si="196"/>
        <v>#DIV/0!</v>
      </c>
      <c r="AF612" s="203"/>
    </row>
    <row r="613" spans="1:32" s="200" customFormat="1" ht="15.75" hidden="1" customHeight="1" x14ac:dyDescent="0.25">
      <c r="A613" s="198">
        <v>610</v>
      </c>
      <c r="B613" s="207" t="s">
        <v>731</v>
      </c>
      <c r="C613" s="321" t="s">
        <v>2448</v>
      </c>
      <c r="D613" s="207" t="s">
        <v>1287</v>
      </c>
      <c r="E613" s="321" t="s">
        <v>2451</v>
      </c>
      <c r="F613" s="321" t="s">
        <v>2452</v>
      </c>
      <c r="G613" s="207" t="s">
        <v>1285</v>
      </c>
      <c r="H613" s="208">
        <v>1</v>
      </c>
      <c r="I613" s="207" t="s">
        <v>18</v>
      </c>
      <c r="J613" s="187">
        <v>0</v>
      </c>
      <c r="K613" s="187">
        <v>0</v>
      </c>
      <c r="L613" s="209" t="s">
        <v>26</v>
      </c>
      <c r="M613" s="187">
        <v>0</v>
      </c>
      <c r="N613" s="187">
        <v>0</v>
      </c>
      <c r="O613" s="186" t="s">
        <v>26</v>
      </c>
      <c r="P613" s="187">
        <v>0</v>
      </c>
      <c r="Q613" s="187">
        <v>0</v>
      </c>
      <c r="R613" s="186" t="s">
        <v>26</v>
      </c>
      <c r="S613" s="187">
        <v>0</v>
      </c>
      <c r="T613" s="187">
        <v>0</v>
      </c>
      <c r="U613" s="186" t="s">
        <v>26</v>
      </c>
      <c r="V613" s="187">
        <v>0</v>
      </c>
      <c r="W613" s="187">
        <v>0</v>
      </c>
      <c r="X613" s="186" t="s">
        <v>26</v>
      </c>
      <c r="Y613" s="56"/>
      <c r="Z613" s="56"/>
      <c r="AA613" s="131"/>
      <c r="AB613" s="183">
        <f t="shared" si="199"/>
        <v>0</v>
      </c>
      <c r="AC613" s="183">
        <f t="shared" si="198"/>
        <v>0</v>
      </c>
      <c r="AD613" s="190" t="e">
        <f t="shared" si="195"/>
        <v>#DIV/0!</v>
      </c>
      <c r="AE613" s="190" t="e">
        <f t="shared" si="196"/>
        <v>#DIV/0!</v>
      </c>
      <c r="AF613" s="203"/>
    </row>
    <row r="614" spans="1:32" s="200" customFormat="1" ht="15.75" hidden="1" customHeight="1" x14ac:dyDescent="0.25">
      <c r="A614" s="198">
        <v>611</v>
      </c>
      <c r="B614" s="207" t="s">
        <v>731</v>
      </c>
      <c r="C614" s="321" t="s">
        <v>2448</v>
      </c>
      <c r="D614" s="207" t="s">
        <v>8</v>
      </c>
      <c r="E614" s="321" t="s">
        <v>2453</v>
      </c>
      <c r="F614" s="321" t="s">
        <v>2454</v>
      </c>
      <c r="G614" s="207" t="s">
        <v>1314</v>
      </c>
      <c r="H614" s="208">
        <v>1</v>
      </c>
      <c r="I614" s="207" t="s">
        <v>18</v>
      </c>
      <c r="J614" s="187">
        <v>0</v>
      </c>
      <c r="K614" s="187">
        <v>0</v>
      </c>
      <c r="L614" s="209" t="s">
        <v>26</v>
      </c>
      <c r="M614" s="187">
        <v>0</v>
      </c>
      <c r="N614" s="187">
        <v>0</v>
      </c>
      <c r="O614" s="186" t="s">
        <v>26</v>
      </c>
      <c r="P614" s="183">
        <v>0</v>
      </c>
      <c r="Q614" s="183">
        <v>0</v>
      </c>
      <c r="R614" s="199"/>
      <c r="S614" s="187">
        <v>0</v>
      </c>
      <c r="T614" s="187">
        <v>0</v>
      </c>
      <c r="U614" s="186" t="s">
        <v>26</v>
      </c>
      <c r="V614" s="187">
        <v>0</v>
      </c>
      <c r="W614" s="187">
        <v>0</v>
      </c>
      <c r="X614" s="186" t="s">
        <v>26</v>
      </c>
      <c r="Y614" s="56"/>
      <c r="Z614" s="56"/>
      <c r="AA614" s="131"/>
      <c r="AB614" s="183">
        <f t="shared" si="199"/>
        <v>0</v>
      </c>
      <c r="AC614" s="183">
        <f t="shared" si="198"/>
        <v>0</v>
      </c>
      <c r="AD614" s="190" t="e">
        <f t="shared" si="195"/>
        <v>#DIV/0!</v>
      </c>
      <c r="AE614" s="190" t="e">
        <f t="shared" si="196"/>
        <v>#DIV/0!</v>
      </c>
      <c r="AF614" s="203"/>
    </row>
    <row r="615" spans="1:32" s="200" customFormat="1" ht="15.75" hidden="1" customHeight="1" x14ac:dyDescent="0.25">
      <c r="A615" s="198">
        <v>612</v>
      </c>
      <c r="B615" s="207" t="s">
        <v>731</v>
      </c>
      <c r="C615" s="321" t="s">
        <v>2448</v>
      </c>
      <c r="D615" s="207" t="s">
        <v>8</v>
      </c>
      <c r="E615" s="321" t="s">
        <v>2455</v>
      </c>
      <c r="F615" s="321" t="s">
        <v>2456</v>
      </c>
      <c r="G615" s="207" t="s">
        <v>1295</v>
      </c>
      <c r="H615" s="208">
        <v>1</v>
      </c>
      <c r="I615" s="207" t="s">
        <v>18</v>
      </c>
      <c r="J615" s="187">
        <v>0</v>
      </c>
      <c r="K615" s="187">
        <v>0</v>
      </c>
      <c r="L615" s="209" t="s">
        <v>26</v>
      </c>
      <c r="M615" s="187">
        <v>0</v>
      </c>
      <c r="N615" s="187">
        <v>0</v>
      </c>
      <c r="O615" s="186" t="s">
        <v>26</v>
      </c>
      <c r="P615" s="183">
        <v>1</v>
      </c>
      <c r="Q615" s="183">
        <v>1</v>
      </c>
      <c r="R615" s="199" t="s">
        <v>2983</v>
      </c>
      <c r="S615" s="187">
        <v>0</v>
      </c>
      <c r="T615" s="187">
        <v>0</v>
      </c>
      <c r="U615" s="186" t="s">
        <v>26</v>
      </c>
      <c r="V615" s="187">
        <v>0</v>
      </c>
      <c r="W615" s="187">
        <v>0</v>
      </c>
      <c r="X615" s="186" t="s">
        <v>26</v>
      </c>
      <c r="Y615" s="56"/>
      <c r="Z615" s="56"/>
      <c r="AA615" s="131"/>
      <c r="AB615" s="183">
        <f>J615+M615+P615+S615</f>
        <v>1</v>
      </c>
      <c r="AC615" s="183">
        <f t="shared" ref="AC615:AC616" si="200">K615+N615+Q615+T615+W615</f>
        <v>1</v>
      </c>
      <c r="AD615" s="190">
        <f t="shared" si="195"/>
        <v>1</v>
      </c>
      <c r="AE615" s="190">
        <f t="shared" si="196"/>
        <v>1</v>
      </c>
      <c r="AF615" s="203"/>
    </row>
    <row r="616" spans="1:32" s="200" customFormat="1" ht="15.75" hidden="1" customHeight="1" x14ac:dyDescent="0.25">
      <c r="A616" s="198">
        <v>613</v>
      </c>
      <c r="B616" s="207" t="s">
        <v>731</v>
      </c>
      <c r="C616" s="321" t="s">
        <v>2448</v>
      </c>
      <c r="D616" s="207" t="s">
        <v>1287</v>
      </c>
      <c r="E616" s="180" t="s">
        <v>2457</v>
      </c>
      <c r="F616" s="321" t="s">
        <v>2458</v>
      </c>
      <c r="G616" s="207" t="s">
        <v>1285</v>
      </c>
      <c r="H616" s="208">
        <v>1</v>
      </c>
      <c r="I616" s="207" t="s">
        <v>18</v>
      </c>
      <c r="J616" s="183">
        <v>3</v>
      </c>
      <c r="K616" s="183">
        <v>3</v>
      </c>
      <c r="L616" s="215" t="s">
        <v>2659</v>
      </c>
      <c r="M616" s="183">
        <v>3</v>
      </c>
      <c r="N616" s="183">
        <v>3</v>
      </c>
      <c r="O616" s="193" t="s">
        <v>2674</v>
      </c>
      <c r="P616" s="183">
        <v>3</v>
      </c>
      <c r="Q616" s="183">
        <v>3</v>
      </c>
      <c r="R616" s="199" t="s">
        <v>2984</v>
      </c>
      <c r="S616" s="47">
        <v>2</v>
      </c>
      <c r="T616" s="47">
        <v>2</v>
      </c>
      <c r="U616" s="196" t="s">
        <v>3213</v>
      </c>
      <c r="V616" s="188">
        <v>2</v>
      </c>
      <c r="W616" s="188">
        <v>2</v>
      </c>
      <c r="X616" s="189" t="s">
        <v>3213</v>
      </c>
      <c r="Y616" s="56"/>
      <c r="Z616" s="56"/>
      <c r="AA616" s="131"/>
      <c r="AB616" s="183">
        <f t="shared" ref="AB616" si="201">J616+M616+P616+S616+V616</f>
        <v>13</v>
      </c>
      <c r="AC616" s="183">
        <f t="shared" si="200"/>
        <v>13</v>
      </c>
      <c r="AD616" s="190">
        <f t="shared" si="195"/>
        <v>1</v>
      </c>
      <c r="AE616" s="190">
        <f t="shared" si="196"/>
        <v>1</v>
      </c>
      <c r="AF616" s="203"/>
    </row>
    <row r="617" spans="1:32" s="200" customFormat="1" ht="15.75" hidden="1" customHeight="1" x14ac:dyDescent="0.25">
      <c r="A617" s="198">
        <v>614</v>
      </c>
      <c r="B617" s="207" t="s">
        <v>731</v>
      </c>
      <c r="C617" s="321" t="s">
        <v>2448</v>
      </c>
      <c r="D617" s="207" t="s">
        <v>8</v>
      </c>
      <c r="E617" s="321" t="s">
        <v>2459</v>
      </c>
      <c r="F617" s="321" t="s">
        <v>2460</v>
      </c>
      <c r="G617" s="207" t="s">
        <v>1314</v>
      </c>
      <c r="H617" s="208">
        <v>1</v>
      </c>
      <c r="I617" s="207" t="s">
        <v>18</v>
      </c>
      <c r="J617" s="187">
        <v>0</v>
      </c>
      <c r="K617" s="187">
        <v>0</v>
      </c>
      <c r="L617" s="209" t="s">
        <v>26</v>
      </c>
      <c r="M617" s="185">
        <v>0</v>
      </c>
      <c r="N617" s="185">
        <v>0</v>
      </c>
      <c r="O617" s="186" t="s">
        <v>26</v>
      </c>
      <c r="P617" s="187">
        <v>0</v>
      </c>
      <c r="Q617" s="187">
        <v>0</v>
      </c>
      <c r="R617" s="186" t="s">
        <v>26</v>
      </c>
      <c r="S617" s="187">
        <v>0</v>
      </c>
      <c r="T617" s="187">
        <v>0</v>
      </c>
      <c r="U617" s="186" t="s">
        <v>26</v>
      </c>
      <c r="V617" s="187">
        <v>0</v>
      </c>
      <c r="W617" s="187">
        <v>0</v>
      </c>
      <c r="X617" s="186" t="s">
        <v>26</v>
      </c>
      <c r="Y617" s="56"/>
      <c r="Z617" s="56"/>
      <c r="AA617" s="131"/>
      <c r="AB617" s="183">
        <f>J617+M617+P617</f>
        <v>0</v>
      </c>
      <c r="AC617" s="183">
        <f t="shared" si="198"/>
        <v>0</v>
      </c>
      <c r="AD617" s="190" t="e">
        <f t="shared" si="195"/>
        <v>#DIV/0!</v>
      </c>
      <c r="AE617" s="190" t="e">
        <f t="shared" si="196"/>
        <v>#DIV/0!</v>
      </c>
      <c r="AF617" s="203"/>
    </row>
    <row r="618" spans="1:32" s="200" customFormat="1" ht="15.75" hidden="1" customHeight="1" x14ac:dyDescent="0.25">
      <c r="A618" s="198">
        <v>615</v>
      </c>
      <c r="B618" s="207" t="s">
        <v>731</v>
      </c>
      <c r="C618" s="321" t="s">
        <v>2448</v>
      </c>
      <c r="D618" s="207" t="s">
        <v>8</v>
      </c>
      <c r="E618" s="180" t="s">
        <v>2461</v>
      </c>
      <c r="F618" s="321" t="s">
        <v>2462</v>
      </c>
      <c r="G618" s="207" t="s">
        <v>1435</v>
      </c>
      <c r="H618" s="208">
        <v>1</v>
      </c>
      <c r="I618" s="207" t="s">
        <v>18</v>
      </c>
      <c r="J618" s="187">
        <v>0</v>
      </c>
      <c r="K618" s="187">
        <v>0</v>
      </c>
      <c r="L618" s="209" t="s">
        <v>26</v>
      </c>
      <c r="M618" s="183">
        <v>5</v>
      </c>
      <c r="N618" s="183">
        <v>5</v>
      </c>
      <c r="O618" s="193" t="s">
        <v>2675</v>
      </c>
      <c r="P618" s="187">
        <v>0</v>
      </c>
      <c r="Q618" s="187">
        <v>0</v>
      </c>
      <c r="R618" s="186" t="s">
        <v>26</v>
      </c>
      <c r="S618" s="47">
        <v>2</v>
      </c>
      <c r="T618" s="47">
        <v>2</v>
      </c>
      <c r="U618" s="196" t="s">
        <v>3214</v>
      </c>
      <c r="V618" s="187">
        <v>0</v>
      </c>
      <c r="W618" s="187">
        <v>0</v>
      </c>
      <c r="X618" s="186" t="s">
        <v>26</v>
      </c>
      <c r="Y618" s="56"/>
      <c r="Z618" s="56"/>
      <c r="AA618" s="131"/>
      <c r="AB618" s="183">
        <f>J618+M618+P618+S618</f>
        <v>7</v>
      </c>
      <c r="AC618" s="183">
        <f t="shared" ref="AC618:AC619" si="202">K618+N618+Q618+T618+W618</f>
        <v>7</v>
      </c>
      <c r="AD618" s="190">
        <f t="shared" si="195"/>
        <v>1</v>
      </c>
      <c r="AE618" s="190">
        <f t="shared" si="196"/>
        <v>1</v>
      </c>
      <c r="AF618" s="203"/>
    </row>
    <row r="619" spans="1:32" s="200" customFormat="1" ht="15.75" hidden="1" customHeight="1" x14ac:dyDescent="0.25">
      <c r="A619" s="198">
        <v>616</v>
      </c>
      <c r="B619" s="207" t="s">
        <v>731</v>
      </c>
      <c r="C619" s="321" t="s">
        <v>2448</v>
      </c>
      <c r="D619" s="207" t="s">
        <v>1925</v>
      </c>
      <c r="E619" s="180" t="s">
        <v>2463</v>
      </c>
      <c r="F619" s="321" t="s">
        <v>2464</v>
      </c>
      <c r="G619" s="207" t="s">
        <v>1435</v>
      </c>
      <c r="H619" s="208">
        <v>1</v>
      </c>
      <c r="I619" s="207" t="s">
        <v>18</v>
      </c>
      <c r="J619" s="187">
        <v>0</v>
      </c>
      <c r="K619" s="187">
        <v>0</v>
      </c>
      <c r="L619" s="209" t="s">
        <v>26</v>
      </c>
      <c r="M619" s="183">
        <v>3</v>
      </c>
      <c r="N619" s="183">
        <v>3</v>
      </c>
      <c r="O619" s="193" t="s">
        <v>2676</v>
      </c>
      <c r="P619" s="187">
        <v>0</v>
      </c>
      <c r="Q619" s="187">
        <v>0</v>
      </c>
      <c r="R619" s="186" t="s">
        <v>26</v>
      </c>
      <c r="S619" s="47">
        <v>2</v>
      </c>
      <c r="T619" s="47">
        <v>2</v>
      </c>
      <c r="U619" s="196" t="s">
        <v>3215</v>
      </c>
      <c r="V619" s="187">
        <v>0</v>
      </c>
      <c r="W619" s="187">
        <v>0</v>
      </c>
      <c r="X619" s="186" t="s">
        <v>26</v>
      </c>
      <c r="Y619" s="56"/>
      <c r="Z619" s="56"/>
      <c r="AA619" s="131"/>
      <c r="AB619" s="183">
        <f>J619+M619+P619+S619</f>
        <v>5</v>
      </c>
      <c r="AC619" s="183">
        <f t="shared" si="202"/>
        <v>5</v>
      </c>
      <c r="AD619" s="190">
        <f t="shared" si="195"/>
        <v>1</v>
      </c>
      <c r="AE619" s="190">
        <f t="shared" si="196"/>
        <v>1</v>
      </c>
      <c r="AF619" s="203"/>
    </row>
    <row r="620" spans="1:32" s="200" customFormat="1" ht="15.75" hidden="1" customHeight="1" x14ac:dyDescent="0.25">
      <c r="A620" s="198">
        <v>617</v>
      </c>
      <c r="B620" s="207" t="s">
        <v>731</v>
      </c>
      <c r="C620" s="321" t="s">
        <v>2448</v>
      </c>
      <c r="D620" s="207" t="s">
        <v>1287</v>
      </c>
      <c r="E620" s="321" t="s">
        <v>2465</v>
      </c>
      <c r="F620" s="321" t="s">
        <v>2466</v>
      </c>
      <c r="G620" s="207" t="s">
        <v>1295</v>
      </c>
      <c r="H620" s="208">
        <v>1</v>
      </c>
      <c r="I620" s="207" t="s">
        <v>18</v>
      </c>
      <c r="J620" s="187">
        <v>0</v>
      </c>
      <c r="K620" s="187">
        <v>0</v>
      </c>
      <c r="L620" s="209" t="s">
        <v>26</v>
      </c>
      <c r="M620" s="185">
        <v>0</v>
      </c>
      <c r="N620" s="185">
        <v>0</v>
      </c>
      <c r="O620" s="186" t="s">
        <v>26</v>
      </c>
      <c r="P620" s="183">
        <v>0</v>
      </c>
      <c r="Q620" s="183">
        <v>0</v>
      </c>
      <c r="R620" s="213"/>
      <c r="S620" s="187">
        <v>0</v>
      </c>
      <c r="T620" s="187">
        <v>0</v>
      </c>
      <c r="U620" s="186" t="s">
        <v>26</v>
      </c>
      <c r="V620" s="187">
        <v>0</v>
      </c>
      <c r="W620" s="187">
        <v>0</v>
      </c>
      <c r="X620" s="186" t="s">
        <v>26</v>
      </c>
      <c r="Y620" s="56"/>
      <c r="Z620" s="56"/>
      <c r="AA620" s="131"/>
      <c r="AB620" s="183">
        <f t="shared" ref="AB620:AB621" si="203">J620+M620+P620</f>
        <v>0</v>
      </c>
      <c r="AC620" s="183">
        <f t="shared" si="198"/>
        <v>0</v>
      </c>
      <c r="AD620" s="190" t="e">
        <f t="shared" si="195"/>
        <v>#DIV/0!</v>
      </c>
      <c r="AE620" s="190" t="e">
        <f t="shared" si="196"/>
        <v>#DIV/0!</v>
      </c>
      <c r="AF620" s="203"/>
    </row>
    <row r="621" spans="1:32" s="200" customFormat="1" ht="15.75" hidden="1" customHeight="1" x14ac:dyDescent="0.25">
      <c r="A621" s="198">
        <v>618</v>
      </c>
      <c r="B621" s="207" t="s">
        <v>731</v>
      </c>
      <c r="C621" s="321" t="s">
        <v>2448</v>
      </c>
      <c r="D621" s="207" t="s">
        <v>8</v>
      </c>
      <c r="E621" s="321" t="s">
        <v>2467</v>
      </c>
      <c r="F621" s="321" t="s">
        <v>2468</v>
      </c>
      <c r="G621" s="207" t="s">
        <v>1314</v>
      </c>
      <c r="H621" s="208">
        <v>1</v>
      </c>
      <c r="I621" s="207" t="s">
        <v>18</v>
      </c>
      <c r="J621" s="187">
        <v>0</v>
      </c>
      <c r="K621" s="187">
        <v>0</v>
      </c>
      <c r="L621" s="209" t="s">
        <v>26</v>
      </c>
      <c r="M621" s="185">
        <v>0</v>
      </c>
      <c r="N621" s="185">
        <v>0</v>
      </c>
      <c r="O621" s="186" t="s">
        <v>26</v>
      </c>
      <c r="P621" s="187">
        <v>0</v>
      </c>
      <c r="Q621" s="187">
        <v>0</v>
      </c>
      <c r="R621" s="186" t="s">
        <v>26</v>
      </c>
      <c r="S621" s="187">
        <v>0</v>
      </c>
      <c r="T621" s="187">
        <v>0</v>
      </c>
      <c r="U621" s="186" t="s">
        <v>26</v>
      </c>
      <c r="V621" s="187">
        <v>0</v>
      </c>
      <c r="W621" s="187">
        <v>0</v>
      </c>
      <c r="X621" s="186" t="s">
        <v>26</v>
      </c>
      <c r="Y621" s="56"/>
      <c r="Z621" s="56"/>
      <c r="AA621" s="131"/>
      <c r="AB621" s="183">
        <f t="shared" si="203"/>
        <v>0</v>
      </c>
      <c r="AC621" s="183">
        <f t="shared" si="198"/>
        <v>0</v>
      </c>
      <c r="AD621" s="190" t="e">
        <f t="shared" si="195"/>
        <v>#DIV/0!</v>
      </c>
      <c r="AE621" s="190" t="e">
        <f t="shared" si="196"/>
        <v>#DIV/0!</v>
      </c>
      <c r="AF621" s="203"/>
    </row>
    <row r="622" spans="1:32" s="200" customFormat="1" ht="15.75" hidden="1" customHeight="1" x14ac:dyDescent="0.25">
      <c r="A622" s="198">
        <v>619</v>
      </c>
      <c r="B622" s="207" t="s">
        <v>731</v>
      </c>
      <c r="C622" s="321" t="s">
        <v>2448</v>
      </c>
      <c r="D622" s="207" t="s">
        <v>1925</v>
      </c>
      <c r="E622" s="327" t="s">
        <v>3801</v>
      </c>
      <c r="F622" s="172" t="s">
        <v>3802</v>
      </c>
      <c r="G622" s="207" t="s">
        <v>1285</v>
      </c>
      <c r="H622" s="208">
        <v>1</v>
      </c>
      <c r="I622" s="207" t="s">
        <v>18</v>
      </c>
      <c r="J622" s="183">
        <v>3</v>
      </c>
      <c r="K622" s="183">
        <v>3</v>
      </c>
      <c r="L622" s="215" t="s">
        <v>2660</v>
      </c>
      <c r="M622" s="183">
        <v>3</v>
      </c>
      <c r="N622" s="183">
        <v>3</v>
      </c>
      <c r="O622" s="193" t="s">
        <v>2677</v>
      </c>
      <c r="P622" s="183">
        <v>3</v>
      </c>
      <c r="Q622" s="183">
        <v>3</v>
      </c>
      <c r="R622" s="199" t="s">
        <v>2985</v>
      </c>
      <c r="S622" s="47">
        <v>4</v>
      </c>
      <c r="T622" s="47">
        <v>4</v>
      </c>
      <c r="U622" s="196" t="s">
        <v>3216</v>
      </c>
      <c r="V622" s="188">
        <v>4</v>
      </c>
      <c r="W622" s="188">
        <v>4</v>
      </c>
      <c r="X622" s="189" t="s">
        <v>3216</v>
      </c>
      <c r="Y622" s="56"/>
      <c r="Z622" s="56"/>
      <c r="AA622" s="131"/>
      <c r="AB622" s="183">
        <f t="shared" ref="AB622" si="204">J622+M622+P622+S622+V622</f>
        <v>17</v>
      </c>
      <c r="AC622" s="183">
        <f t="shared" ref="AC622" si="205">K622+N622+Q622+T622+W622</f>
        <v>17</v>
      </c>
      <c r="AD622" s="190">
        <f t="shared" si="195"/>
        <v>1</v>
      </c>
      <c r="AE622" s="190">
        <f t="shared" si="196"/>
        <v>1</v>
      </c>
      <c r="AF622" s="203"/>
    </row>
    <row r="623" spans="1:32" s="200" customFormat="1" ht="15.75" hidden="1" customHeight="1" x14ac:dyDescent="0.25">
      <c r="A623" s="198">
        <v>620</v>
      </c>
      <c r="B623" s="207" t="s">
        <v>731</v>
      </c>
      <c r="C623" s="321" t="s">
        <v>2469</v>
      </c>
      <c r="D623" s="207" t="s">
        <v>1311</v>
      </c>
      <c r="E623" s="321" t="s">
        <v>2470</v>
      </c>
      <c r="F623" s="321" t="s">
        <v>2471</v>
      </c>
      <c r="G623" s="214" t="s">
        <v>1281</v>
      </c>
      <c r="H623" s="208">
        <v>1</v>
      </c>
      <c r="I623" s="207" t="s">
        <v>18</v>
      </c>
      <c r="J623" s="187">
        <v>0</v>
      </c>
      <c r="K623" s="187">
        <v>0</v>
      </c>
      <c r="L623" s="209" t="s">
        <v>26</v>
      </c>
      <c r="M623" s="187">
        <v>0</v>
      </c>
      <c r="N623" s="187">
        <v>0</v>
      </c>
      <c r="O623" s="186" t="s">
        <v>26</v>
      </c>
      <c r="P623" s="187">
        <v>0</v>
      </c>
      <c r="Q623" s="187">
        <v>0</v>
      </c>
      <c r="R623" s="186" t="s">
        <v>26</v>
      </c>
      <c r="S623" s="187">
        <v>0</v>
      </c>
      <c r="T623" s="187">
        <v>0</v>
      </c>
      <c r="U623" s="186" t="s">
        <v>26</v>
      </c>
      <c r="V623" s="187">
        <v>0</v>
      </c>
      <c r="W623" s="187">
        <v>0</v>
      </c>
      <c r="X623" s="186" t="s">
        <v>26</v>
      </c>
      <c r="Y623" s="187">
        <v>0</v>
      </c>
      <c r="Z623" s="187">
        <v>0</v>
      </c>
      <c r="AA623" s="186" t="s">
        <v>26</v>
      </c>
      <c r="AB623" s="183">
        <f t="shared" ref="AB623:AB624" si="206">J623+M623+P623</f>
        <v>0</v>
      </c>
      <c r="AC623" s="183">
        <f t="shared" si="198"/>
        <v>0</v>
      </c>
      <c r="AD623" s="190" t="e">
        <f t="shared" si="195"/>
        <v>#DIV/0!</v>
      </c>
      <c r="AE623" s="190" t="e">
        <f t="shared" si="196"/>
        <v>#DIV/0!</v>
      </c>
      <c r="AF623" s="203"/>
    </row>
    <row r="624" spans="1:32" s="200" customFormat="1" ht="15.75" hidden="1" customHeight="1" x14ac:dyDescent="0.25">
      <c r="A624" s="198">
        <v>621</v>
      </c>
      <c r="B624" s="207" t="s">
        <v>731</v>
      </c>
      <c r="C624" s="321" t="s">
        <v>2469</v>
      </c>
      <c r="D624" s="207" t="s">
        <v>1282</v>
      </c>
      <c r="E624" s="321" t="s">
        <v>2472</v>
      </c>
      <c r="F624" s="321" t="s">
        <v>2473</v>
      </c>
      <c r="G624" s="207" t="s">
        <v>1314</v>
      </c>
      <c r="H624" s="208">
        <v>1</v>
      </c>
      <c r="I624" s="207" t="s">
        <v>18</v>
      </c>
      <c r="J624" s="187">
        <v>0</v>
      </c>
      <c r="K624" s="187">
        <v>0</v>
      </c>
      <c r="L624" s="209" t="s">
        <v>26</v>
      </c>
      <c r="M624" s="187">
        <v>0</v>
      </c>
      <c r="N624" s="187">
        <v>0</v>
      </c>
      <c r="O624" s="186" t="s">
        <v>26</v>
      </c>
      <c r="P624" s="187">
        <v>0</v>
      </c>
      <c r="Q624" s="187">
        <v>0</v>
      </c>
      <c r="R624" s="186" t="s">
        <v>26</v>
      </c>
      <c r="S624" s="187">
        <v>0</v>
      </c>
      <c r="T624" s="187">
        <v>0</v>
      </c>
      <c r="U624" s="186" t="s">
        <v>26</v>
      </c>
      <c r="V624" s="187">
        <v>0</v>
      </c>
      <c r="W624" s="187">
        <v>0</v>
      </c>
      <c r="X624" s="186" t="s">
        <v>26</v>
      </c>
      <c r="Y624" s="56"/>
      <c r="Z624" s="56"/>
      <c r="AA624" s="131"/>
      <c r="AB624" s="183">
        <f t="shared" si="206"/>
        <v>0</v>
      </c>
      <c r="AC624" s="183">
        <f t="shared" si="198"/>
        <v>0</v>
      </c>
      <c r="AD624" s="190" t="e">
        <f t="shared" si="195"/>
        <v>#DIV/0!</v>
      </c>
      <c r="AE624" s="190" t="e">
        <f t="shared" si="196"/>
        <v>#DIV/0!</v>
      </c>
      <c r="AF624" s="203"/>
    </row>
    <row r="625" spans="1:32" s="200" customFormat="1" ht="15.75" hidden="1" customHeight="1" x14ac:dyDescent="0.25">
      <c r="A625" s="198">
        <v>622</v>
      </c>
      <c r="B625" s="207" t="s">
        <v>731</v>
      </c>
      <c r="C625" s="321" t="s">
        <v>2469</v>
      </c>
      <c r="D625" s="207" t="s">
        <v>1287</v>
      </c>
      <c r="E625" s="321" t="s">
        <v>2474</v>
      </c>
      <c r="F625" s="321" t="s">
        <v>2475</v>
      </c>
      <c r="G625" s="207" t="s">
        <v>1314</v>
      </c>
      <c r="H625" s="208">
        <v>-0.2</v>
      </c>
      <c r="I625" s="207" t="s">
        <v>831</v>
      </c>
      <c r="J625" s="187">
        <v>0</v>
      </c>
      <c r="K625" s="187">
        <v>0</v>
      </c>
      <c r="L625" s="209" t="s">
        <v>26</v>
      </c>
      <c r="M625" s="187">
        <v>0</v>
      </c>
      <c r="N625" s="187">
        <v>0</v>
      </c>
      <c r="O625" s="186" t="s">
        <v>26</v>
      </c>
      <c r="P625" s="187">
        <v>0</v>
      </c>
      <c r="Q625" s="187">
        <v>0</v>
      </c>
      <c r="R625" s="186" t="s">
        <v>26</v>
      </c>
      <c r="S625" s="187">
        <v>0</v>
      </c>
      <c r="T625" s="187">
        <v>0</v>
      </c>
      <c r="U625" s="186" t="s">
        <v>26</v>
      </c>
      <c r="V625" s="187">
        <v>0</v>
      </c>
      <c r="W625" s="187">
        <v>0</v>
      </c>
      <c r="X625" s="186" t="s">
        <v>26</v>
      </c>
      <c r="Y625" s="56"/>
      <c r="Z625" s="56"/>
      <c r="AA625" s="131"/>
      <c r="AB625" s="211"/>
      <c r="AC625" s="211"/>
      <c r="AD625" s="211"/>
      <c r="AE625" s="211"/>
      <c r="AF625" s="211"/>
    </row>
    <row r="626" spans="1:32" s="200" customFormat="1" ht="15.75" hidden="1" customHeight="1" x14ac:dyDescent="0.25">
      <c r="A626" s="198">
        <v>623</v>
      </c>
      <c r="B626" s="207" t="s">
        <v>731</v>
      </c>
      <c r="C626" s="321" t="s">
        <v>2469</v>
      </c>
      <c r="D626" s="207" t="s">
        <v>8</v>
      </c>
      <c r="E626" s="321" t="s">
        <v>2476</v>
      </c>
      <c r="F626" s="321" t="s">
        <v>2477</v>
      </c>
      <c r="G626" s="207" t="s">
        <v>1314</v>
      </c>
      <c r="H626" s="208">
        <v>1</v>
      </c>
      <c r="I626" s="207" t="s">
        <v>18</v>
      </c>
      <c r="J626" s="187">
        <v>0</v>
      </c>
      <c r="K626" s="187">
        <v>0</v>
      </c>
      <c r="L626" s="209" t="s">
        <v>26</v>
      </c>
      <c r="M626" s="187">
        <v>0</v>
      </c>
      <c r="N626" s="187">
        <v>0</v>
      </c>
      <c r="O626" s="186" t="s">
        <v>26</v>
      </c>
      <c r="P626" s="187">
        <v>0</v>
      </c>
      <c r="Q626" s="187">
        <v>0</v>
      </c>
      <c r="R626" s="186" t="s">
        <v>26</v>
      </c>
      <c r="S626" s="187">
        <v>0</v>
      </c>
      <c r="T626" s="187">
        <v>0</v>
      </c>
      <c r="U626" s="186" t="s">
        <v>26</v>
      </c>
      <c r="V626" s="187">
        <v>0</v>
      </c>
      <c r="W626" s="187">
        <v>0</v>
      </c>
      <c r="X626" s="186" t="s">
        <v>26</v>
      </c>
      <c r="Y626" s="56"/>
      <c r="Z626" s="56"/>
      <c r="AA626" s="131"/>
      <c r="AB626" s="183">
        <f t="shared" ref="AB626:AB630" si="207">J626+M626+P626</f>
        <v>0</v>
      </c>
      <c r="AC626" s="183">
        <f t="shared" ref="AC626:AC630" si="208">K626+N626+Q626</f>
        <v>0</v>
      </c>
      <c r="AD626" s="190" t="e">
        <f t="shared" ref="AD626:AD630" si="209">+AB626/AC626</f>
        <v>#DIV/0!</v>
      </c>
      <c r="AE626" s="190" t="e">
        <f t="shared" ref="AE626:AE630" si="210">+AD626/H626</f>
        <v>#DIV/0!</v>
      </c>
      <c r="AF626" s="203"/>
    </row>
    <row r="627" spans="1:32" s="200" customFormat="1" ht="15.75" hidden="1" customHeight="1" x14ac:dyDescent="0.25">
      <c r="A627" s="198">
        <v>624</v>
      </c>
      <c r="B627" s="207" t="s">
        <v>731</v>
      </c>
      <c r="C627" s="321" t="s">
        <v>2469</v>
      </c>
      <c r="D627" s="207" t="s">
        <v>8</v>
      </c>
      <c r="E627" s="172" t="s">
        <v>2478</v>
      </c>
      <c r="F627" s="172" t="s">
        <v>2479</v>
      </c>
      <c r="G627" s="214" t="s">
        <v>1285</v>
      </c>
      <c r="H627" s="208">
        <v>1</v>
      </c>
      <c r="I627" s="207" t="s">
        <v>18</v>
      </c>
      <c r="J627" s="187">
        <v>0</v>
      </c>
      <c r="K627" s="187">
        <v>0</v>
      </c>
      <c r="L627" s="209" t="s">
        <v>26</v>
      </c>
      <c r="M627" s="187">
        <v>0</v>
      </c>
      <c r="N627" s="187">
        <v>0</v>
      </c>
      <c r="O627" s="186" t="s">
        <v>26</v>
      </c>
      <c r="P627" s="187">
        <v>0</v>
      </c>
      <c r="Q627" s="187">
        <v>0</v>
      </c>
      <c r="R627" s="186" t="s">
        <v>26</v>
      </c>
      <c r="S627" s="187">
        <v>0</v>
      </c>
      <c r="T627" s="187">
        <v>0</v>
      </c>
      <c r="U627" s="186" t="s">
        <v>26</v>
      </c>
      <c r="V627" s="187">
        <v>0</v>
      </c>
      <c r="W627" s="187">
        <v>0</v>
      </c>
      <c r="X627" s="186" t="s">
        <v>26</v>
      </c>
      <c r="Y627" s="56"/>
      <c r="Z627" s="56"/>
      <c r="AA627" s="131"/>
      <c r="AB627" s="183">
        <f t="shared" si="207"/>
        <v>0</v>
      </c>
      <c r="AC627" s="183">
        <f t="shared" si="208"/>
        <v>0</v>
      </c>
      <c r="AD627" s="190" t="e">
        <f t="shared" si="209"/>
        <v>#DIV/0!</v>
      </c>
      <c r="AE627" s="190" t="e">
        <f t="shared" si="210"/>
        <v>#DIV/0!</v>
      </c>
      <c r="AF627" s="203"/>
    </row>
    <row r="628" spans="1:32" s="200" customFormat="1" ht="15.75" hidden="1" customHeight="1" x14ac:dyDescent="0.25">
      <c r="A628" s="198">
        <v>625</v>
      </c>
      <c r="B628" s="207" t="s">
        <v>731</v>
      </c>
      <c r="C628" s="321" t="s">
        <v>2469</v>
      </c>
      <c r="D628" s="207" t="s">
        <v>1287</v>
      </c>
      <c r="E628" s="321" t="s">
        <v>2480</v>
      </c>
      <c r="F628" s="321" t="s">
        <v>2481</v>
      </c>
      <c r="G628" s="207" t="s">
        <v>1314</v>
      </c>
      <c r="H628" s="208">
        <v>1</v>
      </c>
      <c r="I628" s="207" t="s">
        <v>18</v>
      </c>
      <c r="J628" s="187">
        <v>0</v>
      </c>
      <c r="K628" s="187">
        <v>0</v>
      </c>
      <c r="L628" s="209" t="s">
        <v>26</v>
      </c>
      <c r="M628" s="187">
        <v>0</v>
      </c>
      <c r="N628" s="187">
        <v>0</v>
      </c>
      <c r="O628" s="186" t="s">
        <v>26</v>
      </c>
      <c r="P628" s="187">
        <v>0</v>
      </c>
      <c r="Q628" s="187">
        <v>0</v>
      </c>
      <c r="R628" s="186" t="s">
        <v>26</v>
      </c>
      <c r="S628" s="187">
        <v>0</v>
      </c>
      <c r="T628" s="187">
        <v>0</v>
      </c>
      <c r="U628" s="186" t="s">
        <v>26</v>
      </c>
      <c r="V628" s="187">
        <v>0</v>
      </c>
      <c r="W628" s="187">
        <v>0</v>
      </c>
      <c r="X628" s="186" t="s">
        <v>26</v>
      </c>
      <c r="Y628" s="56"/>
      <c r="Z628" s="56"/>
      <c r="AA628" s="131"/>
      <c r="AB628" s="183">
        <f t="shared" si="207"/>
        <v>0</v>
      </c>
      <c r="AC628" s="183">
        <f t="shared" si="208"/>
        <v>0</v>
      </c>
      <c r="AD628" s="190" t="e">
        <f t="shared" si="209"/>
        <v>#DIV/0!</v>
      </c>
      <c r="AE628" s="190" t="e">
        <f t="shared" si="210"/>
        <v>#DIV/0!</v>
      </c>
      <c r="AF628" s="203"/>
    </row>
    <row r="629" spans="1:32" s="200" customFormat="1" ht="15.75" hidden="1" customHeight="1" x14ac:dyDescent="0.25">
      <c r="A629" s="198">
        <v>626</v>
      </c>
      <c r="B629" s="207" t="s">
        <v>731</v>
      </c>
      <c r="C629" s="321" t="s">
        <v>2469</v>
      </c>
      <c r="D629" s="207" t="s">
        <v>8</v>
      </c>
      <c r="E629" s="321" t="s">
        <v>2482</v>
      </c>
      <c r="F629" s="321" t="s">
        <v>2483</v>
      </c>
      <c r="G629" s="207" t="s">
        <v>1314</v>
      </c>
      <c r="H629" s="208">
        <v>1</v>
      </c>
      <c r="I629" s="207" t="s">
        <v>18</v>
      </c>
      <c r="J629" s="187">
        <v>0</v>
      </c>
      <c r="K629" s="187">
        <v>0</v>
      </c>
      <c r="L629" s="209" t="s">
        <v>26</v>
      </c>
      <c r="M629" s="187">
        <v>0</v>
      </c>
      <c r="N629" s="187">
        <v>0</v>
      </c>
      <c r="O629" s="186" t="s">
        <v>26</v>
      </c>
      <c r="P629" s="187">
        <v>0</v>
      </c>
      <c r="Q629" s="187">
        <v>0</v>
      </c>
      <c r="R629" s="186" t="s">
        <v>26</v>
      </c>
      <c r="S629" s="187">
        <v>0</v>
      </c>
      <c r="T629" s="187">
        <v>0</v>
      </c>
      <c r="U629" s="186" t="s">
        <v>26</v>
      </c>
      <c r="V629" s="187">
        <v>0</v>
      </c>
      <c r="W629" s="187">
        <v>0</v>
      </c>
      <c r="X629" s="186" t="s">
        <v>26</v>
      </c>
      <c r="Y629" s="56"/>
      <c r="Z629" s="56"/>
      <c r="AA629" s="131"/>
      <c r="AB629" s="183">
        <f t="shared" si="207"/>
        <v>0</v>
      </c>
      <c r="AC629" s="183">
        <f t="shared" si="208"/>
        <v>0</v>
      </c>
      <c r="AD629" s="190" t="e">
        <f t="shared" si="209"/>
        <v>#DIV/0!</v>
      </c>
      <c r="AE629" s="190" t="e">
        <f t="shared" si="210"/>
        <v>#DIV/0!</v>
      </c>
      <c r="AF629" s="203"/>
    </row>
    <row r="630" spans="1:32" s="200" customFormat="1" ht="15.75" hidden="1" customHeight="1" x14ac:dyDescent="0.25">
      <c r="A630" s="198">
        <v>627</v>
      </c>
      <c r="B630" s="207" t="s">
        <v>731</v>
      </c>
      <c r="C630" s="321" t="s">
        <v>2469</v>
      </c>
      <c r="D630" s="207" t="s">
        <v>8</v>
      </c>
      <c r="E630" s="321" t="s">
        <v>2484</v>
      </c>
      <c r="F630" s="321" t="s">
        <v>2485</v>
      </c>
      <c r="G630" s="207" t="s">
        <v>1314</v>
      </c>
      <c r="H630" s="208">
        <v>1</v>
      </c>
      <c r="I630" s="207" t="s">
        <v>18</v>
      </c>
      <c r="J630" s="187">
        <v>0</v>
      </c>
      <c r="K630" s="187">
        <v>0</v>
      </c>
      <c r="L630" s="209" t="s">
        <v>26</v>
      </c>
      <c r="M630" s="187">
        <v>0</v>
      </c>
      <c r="N630" s="187">
        <v>0</v>
      </c>
      <c r="O630" s="186" t="s">
        <v>26</v>
      </c>
      <c r="P630" s="187">
        <v>0</v>
      </c>
      <c r="Q630" s="187">
        <v>0</v>
      </c>
      <c r="R630" s="186" t="s">
        <v>26</v>
      </c>
      <c r="S630" s="187">
        <v>0</v>
      </c>
      <c r="T630" s="187">
        <v>0</v>
      </c>
      <c r="U630" s="186" t="s">
        <v>26</v>
      </c>
      <c r="V630" s="187">
        <v>0</v>
      </c>
      <c r="W630" s="187">
        <v>0</v>
      </c>
      <c r="X630" s="186" t="s">
        <v>26</v>
      </c>
      <c r="Y630" s="56"/>
      <c r="Z630" s="56"/>
      <c r="AA630" s="131"/>
      <c r="AB630" s="183">
        <f t="shared" si="207"/>
        <v>0</v>
      </c>
      <c r="AC630" s="183">
        <f t="shared" si="208"/>
        <v>0</v>
      </c>
      <c r="AD630" s="190" t="e">
        <f t="shared" si="209"/>
        <v>#DIV/0!</v>
      </c>
      <c r="AE630" s="190" t="e">
        <f t="shared" si="210"/>
        <v>#DIV/0!</v>
      </c>
      <c r="AF630" s="203"/>
    </row>
    <row r="631" spans="1:32" s="200" customFormat="1" ht="15.75" hidden="1" customHeight="1" x14ac:dyDescent="0.25">
      <c r="A631" s="198">
        <v>628</v>
      </c>
      <c r="B631" s="207" t="s">
        <v>731</v>
      </c>
      <c r="C631" s="321" t="s">
        <v>2469</v>
      </c>
      <c r="D631" s="207" t="s">
        <v>1287</v>
      </c>
      <c r="E631" s="321" t="s">
        <v>2486</v>
      </c>
      <c r="F631" s="321" t="s">
        <v>2487</v>
      </c>
      <c r="G631" s="207" t="s">
        <v>1314</v>
      </c>
      <c r="H631" s="208">
        <v>-0.64</v>
      </c>
      <c r="I631" s="207" t="s">
        <v>831</v>
      </c>
      <c r="J631" s="187">
        <v>0</v>
      </c>
      <c r="K631" s="187">
        <v>0</v>
      </c>
      <c r="L631" s="209" t="s">
        <v>26</v>
      </c>
      <c r="M631" s="187">
        <v>0</v>
      </c>
      <c r="N631" s="187">
        <v>0</v>
      </c>
      <c r="O631" s="186" t="s">
        <v>26</v>
      </c>
      <c r="P631" s="187">
        <v>0</v>
      </c>
      <c r="Q631" s="187">
        <v>0</v>
      </c>
      <c r="R631" s="186" t="s">
        <v>26</v>
      </c>
      <c r="S631" s="187">
        <v>0</v>
      </c>
      <c r="T631" s="187">
        <v>0</v>
      </c>
      <c r="U631" s="186" t="s">
        <v>26</v>
      </c>
      <c r="V631" s="187">
        <v>0</v>
      </c>
      <c r="W631" s="187">
        <v>0</v>
      </c>
      <c r="X631" s="186" t="s">
        <v>26</v>
      </c>
      <c r="Y631" s="56"/>
      <c r="Z631" s="56"/>
      <c r="AA631" s="131"/>
      <c r="AB631" s="211"/>
      <c r="AC631" s="211"/>
      <c r="AD631" s="211"/>
      <c r="AE631" s="211"/>
      <c r="AF631" s="211"/>
    </row>
    <row r="632" spans="1:32" s="200" customFormat="1" ht="15.75" hidden="1" customHeight="1" x14ac:dyDescent="0.25">
      <c r="A632" s="198">
        <v>629</v>
      </c>
      <c r="B632" s="207" t="s">
        <v>731</v>
      </c>
      <c r="C632" s="321" t="s">
        <v>2469</v>
      </c>
      <c r="D632" s="207" t="s">
        <v>8</v>
      </c>
      <c r="E632" s="321" t="s">
        <v>2488</v>
      </c>
      <c r="F632" s="321" t="s">
        <v>2489</v>
      </c>
      <c r="G632" s="207" t="s">
        <v>1314</v>
      </c>
      <c r="H632" s="208">
        <v>1</v>
      </c>
      <c r="I632" s="207" t="s">
        <v>18</v>
      </c>
      <c r="J632" s="187">
        <v>0</v>
      </c>
      <c r="K632" s="187">
        <v>0</v>
      </c>
      <c r="L632" s="209" t="s">
        <v>26</v>
      </c>
      <c r="M632" s="187">
        <v>0</v>
      </c>
      <c r="N632" s="187">
        <v>0</v>
      </c>
      <c r="O632" s="186" t="s">
        <v>26</v>
      </c>
      <c r="P632" s="187">
        <v>0</v>
      </c>
      <c r="Q632" s="187">
        <v>0</v>
      </c>
      <c r="R632" s="186" t="s">
        <v>26</v>
      </c>
      <c r="S632" s="187">
        <v>0</v>
      </c>
      <c r="T632" s="187">
        <v>0</v>
      </c>
      <c r="U632" s="186" t="s">
        <v>26</v>
      </c>
      <c r="V632" s="187">
        <v>0</v>
      </c>
      <c r="W632" s="187">
        <v>0</v>
      </c>
      <c r="X632" s="186" t="s">
        <v>26</v>
      </c>
      <c r="Y632" s="56"/>
      <c r="Z632" s="56"/>
      <c r="AA632" s="131"/>
      <c r="AB632" s="183">
        <f>J632+M632+P632</f>
        <v>0</v>
      </c>
      <c r="AC632" s="183">
        <f>K632+N632+Q632</f>
        <v>0</v>
      </c>
      <c r="AD632" s="190" t="e">
        <f>+AB632/AC632</f>
        <v>#DIV/0!</v>
      </c>
      <c r="AE632" s="190" t="e">
        <f>+AD632/H632</f>
        <v>#DIV/0!</v>
      </c>
      <c r="AF632" s="203"/>
    </row>
    <row r="633" spans="1:32" s="200" customFormat="1" ht="15.75" hidden="1" customHeight="1" x14ac:dyDescent="0.25">
      <c r="A633" s="198">
        <v>630</v>
      </c>
      <c r="B633" s="207" t="s">
        <v>731</v>
      </c>
      <c r="C633" s="321" t="s">
        <v>2469</v>
      </c>
      <c r="D633" s="207" t="s">
        <v>8</v>
      </c>
      <c r="E633" s="321" t="s">
        <v>2490</v>
      </c>
      <c r="F633" s="321" t="s">
        <v>2491</v>
      </c>
      <c r="G633" s="207" t="s">
        <v>1314</v>
      </c>
      <c r="H633" s="208">
        <v>-0.2</v>
      </c>
      <c r="I633" s="207" t="s">
        <v>831</v>
      </c>
      <c r="J633" s="187">
        <v>0</v>
      </c>
      <c r="K633" s="187">
        <v>0</v>
      </c>
      <c r="L633" s="209" t="s">
        <v>26</v>
      </c>
      <c r="M633" s="187">
        <v>0</v>
      </c>
      <c r="N633" s="187">
        <v>0</v>
      </c>
      <c r="O633" s="186" t="s">
        <v>26</v>
      </c>
      <c r="P633" s="187">
        <v>0</v>
      </c>
      <c r="Q633" s="187">
        <v>0</v>
      </c>
      <c r="R633" s="186" t="s">
        <v>26</v>
      </c>
      <c r="S633" s="187">
        <v>0</v>
      </c>
      <c r="T633" s="187">
        <v>0</v>
      </c>
      <c r="U633" s="186" t="s">
        <v>26</v>
      </c>
      <c r="V633" s="187">
        <v>0</v>
      </c>
      <c r="W633" s="187">
        <v>0</v>
      </c>
      <c r="X633" s="186" t="s">
        <v>26</v>
      </c>
      <c r="Y633" s="56"/>
      <c r="Z633" s="56"/>
      <c r="AA633" s="131"/>
      <c r="AB633" s="211"/>
      <c r="AC633" s="211"/>
      <c r="AD633" s="211"/>
      <c r="AE633" s="211"/>
      <c r="AF633" s="211"/>
    </row>
    <row r="634" spans="1:32" s="200" customFormat="1" ht="15.75" hidden="1" customHeight="1" x14ac:dyDescent="0.25">
      <c r="A634" s="198">
        <v>631</v>
      </c>
      <c r="B634" s="207" t="s">
        <v>731</v>
      </c>
      <c r="C634" s="321" t="s">
        <v>2469</v>
      </c>
      <c r="D634" s="207" t="s">
        <v>8</v>
      </c>
      <c r="E634" s="321" t="s">
        <v>2492</v>
      </c>
      <c r="F634" s="321" t="s">
        <v>2493</v>
      </c>
      <c r="G634" s="207" t="s">
        <v>1295</v>
      </c>
      <c r="H634" s="208">
        <v>1</v>
      </c>
      <c r="I634" s="207" t="s">
        <v>18</v>
      </c>
      <c r="J634" s="187">
        <v>0</v>
      </c>
      <c r="K634" s="187">
        <v>0</v>
      </c>
      <c r="L634" s="209" t="s">
        <v>26</v>
      </c>
      <c r="M634" s="187">
        <v>0</v>
      </c>
      <c r="N634" s="187">
        <v>0</v>
      </c>
      <c r="O634" s="186" t="s">
        <v>26</v>
      </c>
      <c r="P634" s="183">
        <v>1</v>
      </c>
      <c r="Q634" s="183">
        <v>1</v>
      </c>
      <c r="R634" s="199" t="s">
        <v>2986</v>
      </c>
      <c r="S634" s="187">
        <v>0</v>
      </c>
      <c r="T634" s="187">
        <v>0</v>
      </c>
      <c r="U634" s="186" t="s">
        <v>26</v>
      </c>
      <c r="V634" s="187">
        <v>0</v>
      </c>
      <c r="W634" s="187">
        <v>0</v>
      </c>
      <c r="X634" s="186" t="s">
        <v>26</v>
      </c>
      <c r="Y634" s="56"/>
      <c r="Z634" s="56"/>
      <c r="AA634" s="131"/>
      <c r="AB634" s="183">
        <f t="shared" ref="AB634:AB636" si="211">J634+M634+P634</f>
        <v>1</v>
      </c>
      <c r="AC634" s="183">
        <f>K634+N634+Q634+T634</f>
        <v>1</v>
      </c>
      <c r="AD634" s="190">
        <f t="shared" ref="AD634:AD644" si="212">+AB634/AC634</f>
        <v>1</v>
      </c>
      <c r="AE634" s="190">
        <f t="shared" ref="AE634:AE644" si="213">+AD634/H634</f>
        <v>1</v>
      </c>
      <c r="AF634" s="203"/>
    </row>
    <row r="635" spans="1:32" s="200" customFormat="1" ht="15.75" hidden="1" customHeight="1" x14ac:dyDescent="0.25">
      <c r="A635" s="198">
        <v>632</v>
      </c>
      <c r="B635" s="207" t="s">
        <v>731</v>
      </c>
      <c r="C635" s="321" t="s">
        <v>2494</v>
      </c>
      <c r="D635" s="207" t="s">
        <v>1311</v>
      </c>
      <c r="E635" s="321" t="s">
        <v>2495</v>
      </c>
      <c r="F635" s="321" t="s">
        <v>2496</v>
      </c>
      <c r="G635" s="207" t="s">
        <v>1281</v>
      </c>
      <c r="H635" s="208">
        <v>1</v>
      </c>
      <c r="I635" s="207" t="s">
        <v>18</v>
      </c>
      <c r="J635" s="187">
        <v>0</v>
      </c>
      <c r="K635" s="187">
        <v>0</v>
      </c>
      <c r="L635" s="209" t="s">
        <v>26</v>
      </c>
      <c r="M635" s="187">
        <v>0</v>
      </c>
      <c r="N635" s="187">
        <v>0</v>
      </c>
      <c r="O635" s="186" t="s">
        <v>26</v>
      </c>
      <c r="P635" s="187">
        <v>0</v>
      </c>
      <c r="Q635" s="187">
        <v>0</v>
      </c>
      <c r="R635" s="186" t="s">
        <v>26</v>
      </c>
      <c r="S635" s="187">
        <v>0</v>
      </c>
      <c r="T635" s="187">
        <v>0</v>
      </c>
      <c r="U635" s="186" t="s">
        <v>26</v>
      </c>
      <c r="V635" s="309" t="s">
        <v>26</v>
      </c>
      <c r="W635" s="310"/>
      <c r="X635" s="311"/>
      <c r="Y635" s="56"/>
      <c r="Z635" s="56"/>
      <c r="AA635" s="131"/>
      <c r="AB635" s="183">
        <f t="shared" si="211"/>
        <v>0</v>
      </c>
      <c r="AC635" s="183">
        <f t="shared" ref="AC635:AC636" si="214">K635+N635+Q635</f>
        <v>0</v>
      </c>
      <c r="AD635" s="190" t="e">
        <f t="shared" si="212"/>
        <v>#DIV/0!</v>
      </c>
      <c r="AE635" s="190" t="e">
        <f t="shared" si="213"/>
        <v>#DIV/0!</v>
      </c>
      <c r="AF635" s="203"/>
    </row>
    <row r="636" spans="1:32" s="200" customFormat="1" ht="15.75" hidden="1" customHeight="1" x14ac:dyDescent="0.25">
      <c r="A636" s="198">
        <v>633</v>
      </c>
      <c r="B636" s="207" t="s">
        <v>731</v>
      </c>
      <c r="C636" s="321" t="s">
        <v>2494</v>
      </c>
      <c r="D636" s="207" t="s">
        <v>1282</v>
      </c>
      <c r="E636" s="321" t="s">
        <v>2497</v>
      </c>
      <c r="F636" s="321" t="s">
        <v>2498</v>
      </c>
      <c r="G636" s="207" t="s">
        <v>1281</v>
      </c>
      <c r="H636" s="208">
        <v>1</v>
      </c>
      <c r="I636" s="207" t="s">
        <v>18</v>
      </c>
      <c r="J636" s="187">
        <v>0</v>
      </c>
      <c r="K636" s="187">
        <v>0</v>
      </c>
      <c r="L636" s="209" t="s">
        <v>26</v>
      </c>
      <c r="M636" s="187">
        <v>0</v>
      </c>
      <c r="N636" s="187">
        <v>0</v>
      </c>
      <c r="O636" s="186" t="s">
        <v>26</v>
      </c>
      <c r="P636" s="187">
        <v>0</v>
      </c>
      <c r="Q636" s="187">
        <v>0</v>
      </c>
      <c r="R636" s="186" t="s">
        <v>26</v>
      </c>
      <c r="S636" s="187">
        <v>0</v>
      </c>
      <c r="T636" s="187">
        <v>0</v>
      </c>
      <c r="U636" s="186" t="s">
        <v>26</v>
      </c>
      <c r="V636" s="309" t="s">
        <v>26</v>
      </c>
      <c r="W636" s="310"/>
      <c r="X636" s="311"/>
      <c r="Y636" s="56"/>
      <c r="Z636" s="56"/>
      <c r="AA636" s="131"/>
      <c r="AB636" s="183">
        <f t="shared" si="211"/>
        <v>0</v>
      </c>
      <c r="AC636" s="183">
        <f t="shared" si="214"/>
        <v>0</v>
      </c>
      <c r="AD636" s="190" t="e">
        <f t="shared" si="212"/>
        <v>#DIV/0!</v>
      </c>
      <c r="AE636" s="190" t="e">
        <f t="shared" si="213"/>
        <v>#DIV/0!</v>
      </c>
      <c r="AF636" s="203"/>
    </row>
    <row r="637" spans="1:32" s="200" customFormat="1" ht="15.75" hidden="1" customHeight="1" x14ac:dyDescent="0.25">
      <c r="A637" s="198">
        <v>634</v>
      </c>
      <c r="B637" s="207" t="s">
        <v>731</v>
      </c>
      <c r="C637" s="321" t="s">
        <v>2494</v>
      </c>
      <c r="D637" s="207" t="s">
        <v>1287</v>
      </c>
      <c r="E637" s="180" t="s">
        <v>2499</v>
      </c>
      <c r="F637" s="321" t="s">
        <v>2500</v>
      </c>
      <c r="G637" s="207" t="s">
        <v>1285</v>
      </c>
      <c r="H637" s="208">
        <v>1</v>
      </c>
      <c r="I637" s="207" t="s">
        <v>18</v>
      </c>
      <c r="J637" s="183">
        <v>5</v>
      </c>
      <c r="K637" s="187">
        <v>5</v>
      </c>
      <c r="L637" s="215" t="s">
        <v>2661</v>
      </c>
      <c r="M637" s="183">
        <v>7</v>
      </c>
      <c r="N637" s="185">
        <v>5</v>
      </c>
      <c r="O637" s="193" t="s">
        <v>2670</v>
      </c>
      <c r="P637" s="183">
        <v>5</v>
      </c>
      <c r="Q637" s="185">
        <v>7</v>
      </c>
      <c r="R637" s="199" t="s">
        <v>2661</v>
      </c>
      <c r="S637" s="47">
        <v>5</v>
      </c>
      <c r="T637" s="47">
        <v>5</v>
      </c>
      <c r="U637" s="196" t="s">
        <v>3217</v>
      </c>
      <c r="V637" s="188">
        <v>5</v>
      </c>
      <c r="W637" s="188">
        <v>7</v>
      </c>
      <c r="X637" s="189" t="s">
        <v>3217</v>
      </c>
      <c r="Y637" s="56"/>
      <c r="Z637" s="56"/>
      <c r="AA637" s="131"/>
      <c r="AB637" s="183">
        <f t="shared" ref="AB637:AB642" si="215">J637+M637+P637+S637+V637</f>
        <v>27</v>
      </c>
      <c r="AC637" s="183">
        <f t="shared" ref="AC637:AC642" si="216">K637+N637+Q637+T637+W637</f>
        <v>29</v>
      </c>
      <c r="AD637" s="190">
        <f t="shared" si="212"/>
        <v>0.93103448275862066</v>
      </c>
      <c r="AE637" s="190">
        <f t="shared" si="213"/>
        <v>0.93103448275862066</v>
      </c>
      <c r="AF637" s="203"/>
    </row>
    <row r="638" spans="1:32" s="200" customFormat="1" ht="15.75" hidden="1" customHeight="1" x14ac:dyDescent="0.25">
      <c r="A638" s="198">
        <v>635</v>
      </c>
      <c r="B638" s="207" t="s">
        <v>731</v>
      </c>
      <c r="C638" s="321" t="s">
        <v>2494</v>
      </c>
      <c r="D638" s="207" t="s">
        <v>8</v>
      </c>
      <c r="E638" s="180" t="s">
        <v>2501</v>
      </c>
      <c r="F638" s="321" t="s">
        <v>2502</v>
      </c>
      <c r="G638" s="214" t="s">
        <v>1285</v>
      </c>
      <c r="H638" s="208">
        <v>1</v>
      </c>
      <c r="I638" s="207" t="s">
        <v>18</v>
      </c>
      <c r="J638" s="183">
        <v>14</v>
      </c>
      <c r="K638" s="187">
        <v>9</v>
      </c>
      <c r="L638" s="215" t="s">
        <v>2662</v>
      </c>
      <c r="M638" s="183">
        <v>19</v>
      </c>
      <c r="N638" s="185">
        <v>17</v>
      </c>
      <c r="O638" s="193" t="s">
        <v>2667</v>
      </c>
      <c r="P638" s="183">
        <v>14</v>
      </c>
      <c r="Q638" s="185">
        <v>14</v>
      </c>
      <c r="R638" s="199" t="s">
        <v>2662</v>
      </c>
      <c r="S638" s="47">
        <v>22</v>
      </c>
      <c r="T638" s="185">
        <v>22</v>
      </c>
      <c r="U638" s="196" t="s">
        <v>3218</v>
      </c>
      <c r="V638" s="188">
        <v>16</v>
      </c>
      <c r="W638" s="185">
        <v>22</v>
      </c>
      <c r="X638" s="189" t="s">
        <v>3649</v>
      </c>
      <c r="Y638" s="56"/>
      <c r="Z638" s="185">
        <v>22</v>
      </c>
      <c r="AA638" s="131"/>
      <c r="AB638" s="183">
        <f t="shared" si="215"/>
        <v>85</v>
      </c>
      <c r="AC638" s="183">
        <f t="shared" si="216"/>
        <v>84</v>
      </c>
      <c r="AD638" s="190">
        <f t="shared" si="212"/>
        <v>1.0119047619047619</v>
      </c>
      <c r="AE638" s="190">
        <f t="shared" si="213"/>
        <v>1.0119047619047619</v>
      </c>
      <c r="AF638" s="203"/>
    </row>
    <row r="639" spans="1:32" s="200" customFormat="1" ht="15.75" hidden="1" customHeight="1" x14ac:dyDescent="0.25">
      <c r="A639" s="198">
        <v>636</v>
      </c>
      <c r="B639" s="207" t="s">
        <v>731</v>
      </c>
      <c r="C639" s="321" t="s">
        <v>2494</v>
      </c>
      <c r="D639" s="207" t="s">
        <v>8</v>
      </c>
      <c r="E639" s="180" t="s">
        <v>2503</v>
      </c>
      <c r="F639" s="321" t="s">
        <v>2504</v>
      </c>
      <c r="G639" s="207" t="s">
        <v>1285</v>
      </c>
      <c r="H639" s="208">
        <v>1</v>
      </c>
      <c r="I639" s="207" t="s">
        <v>18</v>
      </c>
      <c r="J639" s="183">
        <v>7</v>
      </c>
      <c r="K639" s="187">
        <v>5</v>
      </c>
      <c r="L639" s="215" t="s">
        <v>2663</v>
      </c>
      <c r="M639" s="183">
        <v>12</v>
      </c>
      <c r="N639" s="185">
        <v>5</v>
      </c>
      <c r="O639" s="193" t="s">
        <v>2668</v>
      </c>
      <c r="P639" s="183">
        <v>11</v>
      </c>
      <c r="Q639" s="185">
        <v>5</v>
      </c>
      <c r="R639" s="199" t="s">
        <v>2987</v>
      </c>
      <c r="S639" s="47">
        <v>15</v>
      </c>
      <c r="T639" s="185">
        <v>15</v>
      </c>
      <c r="U639" s="196" t="s">
        <v>3219</v>
      </c>
      <c r="V639" s="188">
        <v>4</v>
      </c>
      <c r="W639" s="185">
        <v>15</v>
      </c>
      <c r="X639" s="189" t="s">
        <v>3650</v>
      </c>
      <c r="Y639" s="56"/>
      <c r="Z639" s="185">
        <v>15</v>
      </c>
      <c r="AA639" s="131"/>
      <c r="AB639" s="183">
        <f t="shared" si="215"/>
        <v>49</v>
      </c>
      <c r="AC639" s="183">
        <f t="shared" si="216"/>
        <v>45</v>
      </c>
      <c r="AD639" s="190">
        <f t="shared" si="212"/>
        <v>1.0888888888888888</v>
      </c>
      <c r="AE639" s="190">
        <f t="shared" si="213"/>
        <v>1.0888888888888888</v>
      </c>
      <c r="AF639" s="203"/>
    </row>
    <row r="640" spans="1:32" s="200" customFormat="1" ht="15.75" hidden="1" customHeight="1" x14ac:dyDescent="0.25">
      <c r="A640" s="198">
        <v>637</v>
      </c>
      <c r="B640" s="207" t="s">
        <v>731</v>
      </c>
      <c r="C640" s="321" t="s">
        <v>2494</v>
      </c>
      <c r="D640" s="207" t="s">
        <v>1287</v>
      </c>
      <c r="E640" s="172" t="s">
        <v>2505</v>
      </c>
      <c r="F640" s="172" t="s">
        <v>2506</v>
      </c>
      <c r="G640" s="214" t="s">
        <v>1295</v>
      </c>
      <c r="H640" s="208">
        <v>1</v>
      </c>
      <c r="I640" s="207" t="s">
        <v>18</v>
      </c>
      <c r="J640" s="185">
        <v>0</v>
      </c>
      <c r="K640" s="187">
        <v>0</v>
      </c>
      <c r="L640" s="209" t="s">
        <v>26</v>
      </c>
      <c r="M640" s="185">
        <v>0</v>
      </c>
      <c r="N640" s="185">
        <v>0</v>
      </c>
      <c r="O640" s="186" t="s">
        <v>1164</v>
      </c>
      <c r="P640" s="233">
        <v>0.33</v>
      </c>
      <c r="Q640" s="233">
        <v>1</v>
      </c>
      <c r="R640" s="199" t="s">
        <v>2988</v>
      </c>
      <c r="S640" s="187">
        <v>0</v>
      </c>
      <c r="T640" s="187">
        <v>0</v>
      </c>
      <c r="U640" s="186" t="s">
        <v>26</v>
      </c>
      <c r="V640" s="309" t="s">
        <v>26</v>
      </c>
      <c r="W640" s="310"/>
      <c r="X640" s="311"/>
      <c r="Y640" s="56"/>
      <c r="Z640" s="56"/>
      <c r="AA640" s="131"/>
      <c r="AB640" s="233">
        <f>J640+M640+P640+S640</f>
        <v>0.33</v>
      </c>
      <c r="AC640" s="183">
        <f t="shared" si="216"/>
        <v>1</v>
      </c>
      <c r="AD640" s="190">
        <f t="shared" si="212"/>
        <v>0.33</v>
      </c>
      <c r="AE640" s="190">
        <f t="shared" si="213"/>
        <v>0.33</v>
      </c>
      <c r="AF640" s="203"/>
    </row>
    <row r="641" spans="1:32" s="200" customFormat="1" ht="15.75" hidden="1" customHeight="1" x14ac:dyDescent="0.25">
      <c r="A641" s="198">
        <v>638</v>
      </c>
      <c r="B641" s="207" t="s">
        <v>731</v>
      </c>
      <c r="C641" s="321" t="s">
        <v>2494</v>
      </c>
      <c r="D641" s="207" t="s">
        <v>8</v>
      </c>
      <c r="E641" s="180" t="s">
        <v>2507</v>
      </c>
      <c r="F641" s="321" t="s">
        <v>2508</v>
      </c>
      <c r="G641" s="207" t="s">
        <v>1285</v>
      </c>
      <c r="H641" s="208">
        <v>1</v>
      </c>
      <c r="I641" s="207" t="s">
        <v>18</v>
      </c>
      <c r="J641" s="183">
        <v>0</v>
      </c>
      <c r="K641" s="183">
        <v>0</v>
      </c>
      <c r="L641" s="215"/>
      <c r="M641" s="183">
        <v>21</v>
      </c>
      <c r="N641" s="183">
        <v>21</v>
      </c>
      <c r="O641" s="193" t="s">
        <v>2671</v>
      </c>
      <c r="P641" s="183">
        <v>9</v>
      </c>
      <c r="Q641" s="183">
        <v>9</v>
      </c>
      <c r="R641" s="199" t="s">
        <v>2989</v>
      </c>
      <c r="S641" s="47">
        <v>5</v>
      </c>
      <c r="T641" s="47">
        <v>5</v>
      </c>
      <c r="U641" s="196" t="s">
        <v>3220</v>
      </c>
      <c r="V641" s="188">
        <v>4</v>
      </c>
      <c r="W641" s="188">
        <v>4</v>
      </c>
      <c r="X641" s="189" t="s">
        <v>3651</v>
      </c>
      <c r="Y641" s="56"/>
      <c r="Z641" s="56"/>
      <c r="AA641" s="131"/>
      <c r="AB641" s="183">
        <f t="shared" si="215"/>
        <v>39</v>
      </c>
      <c r="AC641" s="183">
        <f t="shared" si="216"/>
        <v>39</v>
      </c>
      <c r="AD641" s="190">
        <f t="shared" si="212"/>
        <v>1</v>
      </c>
      <c r="AE641" s="190">
        <f t="shared" si="213"/>
        <v>1</v>
      </c>
      <c r="AF641" s="203"/>
    </row>
    <row r="642" spans="1:32" s="200" customFormat="1" ht="15.75" hidden="1" customHeight="1" x14ac:dyDescent="0.25">
      <c r="A642" s="198">
        <v>639</v>
      </c>
      <c r="B642" s="207" t="s">
        <v>731</v>
      </c>
      <c r="C642" s="321" t="s">
        <v>2494</v>
      </c>
      <c r="D642" s="207" t="s">
        <v>8</v>
      </c>
      <c r="E642" s="180" t="s">
        <v>2509</v>
      </c>
      <c r="F642" s="321" t="s">
        <v>2510</v>
      </c>
      <c r="G642" s="207" t="s">
        <v>1285</v>
      </c>
      <c r="H642" s="208">
        <v>1</v>
      </c>
      <c r="I642" s="207" t="s">
        <v>18</v>
      </c>
      <c r="J642" s="183">
        <v>0</v>
      </c>
      <c r="K642" s="185">
        <v>5</v>
      </c>
      <c r="L642" s="215"/>
      <c r="M642" s="183">
        <v>5</v>
      </c>
      <c r="N642" s="185">
        <v>5</v>
      </c>
      <c r="O642" s="193" t="s">
        <v>2672</v>
      </c>
      <c r="P642" s="183">
        <v>3</v>
      </c>
      <c r="Q642" s="185">
        <v>5</v>
      </c>
      <c r="R642" s="199" t="s">
        <v>2990</v>
      </c>
      <c r="S642" s="47">
        <v>1</v>
      </c>
      <c r="T642" s="185">
        <v>1</v>
      </c>
      <c r="U642" s="196" t="s">
        <v>3221</v>
      </c>
      <c r="V642" s="188">
        <v>3</v>
      </c>
      <c r="W642" s="185">
        <v>1</v>
      </c>
      <c r="X642" s="189" t="s">
        <v>3652</v>
      </c>
      <c r="Y642" s="56"/>
      <c r="Z642" s="185">
        <v>1</v>
      </c>
      <c r="AA642" s="131"/>
      <c r="AB642" s="183">
        <f t="shared" si="215"/>
        <v>12</v>
      </c>
      <c r="AC642" s="183">
        <f t="shared" si="216"/>
        <v>17</v>
      </c>
      <c r="AD642" s="190">
        <f t="shared" si="212"/>
        <v>0.70588235294117652</v>
      </c>
      <c r="AE642" s="190">
        <f t="shared" si="213"/>
        <v>0.70588235294117652</v>
      </c>
      <c r="AF642" s="203"/>
    </row>
    <row r="643" spans="1:32" s="200" customFormat="1" ht="15.75" hidden="1" customHeight="1" x14ac:dyDescent="0.25">
      <c r="A643" s="198">
        <v>640</v>
      </c>
      <c r="B643" s="207" t="s">
        <v>731</v>
      </c>
      <c r="C643" s="321" t="s">
        <v>2494</v>
      </c>
      <c r="D643" s="207" t="s">
        <v>1287</v>
      </c>
      <c r="E643" s="180" t="s">
        <v>2511</v>
      </c>
      <c r="F643" s="321" t="s">
        <v>2512</v>
      </c>
      <c r="G643" s="207" t="s">
        <v>1285</v>
      </c>
      <c r="H643" s="208">
        <v>1</v>
      </c>
      <c r="I643" s="207" t="s">
        <v>18</v>
      </c>
      <c r="J643" s="183">
        <v>30</v>
      </c>
      <c r="K643" s="185">
        <v>30</v>
      </c>
      <c r="L643" s="215" t="s">
        <v>2664</v>
      </c>
      <c r="M643" s="183">
        <v>0</v>
      </c>
      <c r="N643" s="183">
        <v>0</v>
      </c>
      <c r="O643" s="193"/>
      <c r="P643" s="183">
        <v>0</v>
      </c>
      <c r="Q643" s="183">
        <v>0</v>
      </c>
      <c r="R643" s="199"/>
      <c r="S643" s="187">
        <v>0</v>
      </c>
      <c r="T643" s="187">
        <v>0</v>
      </c>
      <c r="U643" s="186" t="s">
        <v>26</v>
      </c>
      <c r="V643" s="309" t="s">
        <v>26</v>
      </c>
      <c r="W643" s="310"/>
      <c r="X643" s="311"/>
      <c r="Y643" s="56"/>
      <c r="Z643" s="56"/>
      <c r="AA643" s="131"/>
      <c r="AB643" s="183">
        <f>J643+M643+P643</f>
        <v>30</v>
      </c>
      <c r="AC643" s="183">
        <f>K643+N643+Q643</f>
        <v>30</v>
      </c>
      <c r="AD643" s="190">
        <f t="shared" si="212"/>
        <v>1</v>
      </c>
      <c r="AE643" s="190">
        <f t="shared" si="213"/>
        <v>1</v>
      </c>
      <c r="AF643" s="203"/>
    </row>
    <row r="644" spans="1:32" s="200" customFormat="1" ht="15.75" hidden="1" customHeight="1" x14ac:dyDescent="0.25">
      <c r="A644" s="198">
        <v>641</v>
      </c>
      <c r="B644" s="207" t="s">
        <v>731</v>
      </c>
      <c r="C644" s="321" t="s">
        <v>2494</v>
      </c>
      <c r="D644" s="207" t="s">
        <v>8</v>
      </c>
      <c r="E644" s="180" t="s">
        <v>2513</v>
      </c>
      <c r="F644" s="321" t="s">
        <v>2514</v>
      </c>
      <c r="G644" s="207" t="s">
        <v>1285</v>
      </c>
      <c r="H644" s="208">
        <v>1</v>
      </c>
      <c r="I644" s="207" t="s">
        <v>18</v>
      </c>
      <c r="J644" s="183">
        <v>4</v>
      </c>
      <c r="K644" s="185">
        <v>4</v>
      </c>
      <c r="L644" s="215" t="s">
        <v>2665</v>
      </c>
      <c r="M644" s="183">
        <v>15</v>
      </c>
      <c r="N644" s="185">
        <v>4</v>
      </c>
      <c r="O644" s="193" t="s">
        <v>2669</v>
      </c>
      <c r="P644" s="183">
        <v>29</v>
      </c>
      <c r="Q644" s="185">
        <v>4</v>
      </c>
      <c r="R644" s="199" t="s">
        <v>2991</v>
      </c>
      <c r="S644" s="47">
        <v>14</v>
      </c>
      <c r="T644" s="185">
        <v>20</v>
      </c>
      <c r="U644" s="196" t="s">
        <v>3222</v>
      </c>
      <c r="V644" s="188">
        <v>13</v>
      </c>
      <c r="W644" s="185">
        <v>25</v>
      </c>
      <c r="X644" s="189" t="s">
        <v>3653</v>
      </c>
      <c r="Y644" s="56"/>
      <c r="Z644" s="185">
        <v>25</v>
      </c>
      <c r="AA644" s="131"/>
      <c r="AB644" s="183">
        <f>J644+M644+P644+S644+V644</f>
        <v>75</v>
      </c>
      <c r="AC644" s="183">
        <f t="shared" ref="AC644" si="217">K644+N644+Q644+T644+W644</f>
        <v>57</v>
      </c>
      <c r="AD644" s="190">
        <f t="shared" si="212"/>
        <v>1.3157894736842106</v>
      </c>
      <c r="AE644" s="190">
        <f t="shared" si="213"/>
        <v>1.3157894736842106</v>
      </c>
      <c r="AF644" s="203"/>
    </row>
    <row r="645" spans="1:32" s="200" customFormat="1" ht="15.75" hidden="1" customHeight="1" x14ac:dyDescent="0.25">
      <c r="A645" s="198">
        <v>642</v>
      </c>
      <c r="B645" s="207" t="s">
        <v>731</v>
      </c>
      <c r="C645" s="321" t="s">
        <v>2494</v>
      </c>
      <c r="D645" s="207" t="s">
        <v>8</v>
      </c>
      <c r="E645" s="180" t="s">
        <v>2515</v>
      </c>
      <c r="F645" s="321" t="s">
        <v>2516</v>
      </c>
      <c r="G645" s="214" t="s">
        <v>1281</v>
      </c>
      <c r="H645" s="208">
        <v>0.8</v>
      </c>
      <c r="I645" s="207" t="s">
        <v>831</v>
      </c>
      <c r="J645" s="183">
        <v>10253</v>
      </c>
      <c r="K645" s="185">
        <v>2049</v>
      </c>
      <c r="L645" s="215" t="s">
        <v>2666</v>
      </c>
      <c r="M645" s="183">
        <v>0</v>
      </c>
      <c r="N645" s="183">
        <v>0</v>
      </c>
      <c r="O645" s="193"/>
      <c r="P645" s="185">
        <v>0</v>
      </c>
      <c r="Q645" s="185">
        <v>0</v>
      </c>
      <c r="R645" s="186" t="s">
        <v>26</v>
      </c>
      <c r="S645" s="187">
        <v>0</v>
      </c>
      <c r="T645" s="187">
        <v>0</v>
      </c>
      <c r="U645" s="186" t="s">
        <v>26</v>
      </c>
      <c r="V645" s="309" t="s">
        <v>26</v>
      </c>
      <c r="W645" s="310"/>
      <c r="X645" s="311"/>
      <c r="Y645" s="56"/>
      <c r="Z645" s="56"/>
      <c r="AA645" s="131"/>
      <c r="AB645" s="216">
        <f>J645+M645+P645</f>
        <v>10253</v>
      </c>
      <c r="AC645" s="216">
        <f>K645+N645+Q645+T645</f>
        <v>2049</v>
      </c>
      <c r="AD645" s="226">
        <f>((AB645/AC645)-1)*100</f>
        <v>400.3904343582235</v>
      </c>
      <c r="AE645" s="217">
        <f>+AD645/H645</f>
        <v>500.48804294777938</v>
      </c>
      <c r="AF645" s="216"/>
    </row>
    <row r="646" spans="1:32" s="200" customFormat="1" ht="15.75" hidden="1" customHeight="1" x14ac:dyDescent="0.25">
      <c r="A646" s="323">
        <v>643</v>
      </c>
      <c r="B646" s="313" t="s">
        <v>731</v>
      </c>
      <c r="C646" s="324" t="s">
        <v>2494</v>
      </c>
      <c r="D646" s="313" t="s">
        <v>8</v>
      </c>
      <c r="E646" s="325" t="s">
        <v>2517</v>
      </c>
      <c r="F646" s="324" t="s">
        <v>2518</v>
      </c>
      <c r="G646" s="313" t="s">
        <v>1285</v>
      </c>
      <c r="H646" s="314">
        <v>1</v>
      </c>
      <c r="I646" s="313" t="s">
        <v>18</v>
      </c>
      <c r="J646" s="312">
        <v>0</v>
      </c>
      <c r="K646" s="315">
        <v>10</v>
      </c>
      <c r="L646" s="316"/>
      <c r="M646" s="312">
        <v>7</v>
      </c>
      <c r="N646" s="315">
        <v>20</v>
      </c>
      <c r="O646" s="317" t="s">
        <v>2673</v>
      </c>
      <c r="P646" s="312">
        <v>6</v>
      </c>
      <c r="Q646" s="315">
        <v>20</v>
      </c>
      <c r="R646" s="318" t="s">
        <v>2992</v>
      </c>
      <c r="S646" s="47">
        <v>1</v>
      </c>
      <c r="T646" s="315">
        <v>1</v>
      </c>
      <c r="U646" s="196" t="s">
        <v>2992</v>
      </c>
      <c r="V646" s="319">
        <v>14</v>
      </c>
      <c r="W646" s="315">
        <v>2</v>
      </c>
      <c r="X646" s="189" t="s">
        <v>2992</v>
      </c>
      <c r="Y646" s="294"/>
      <c r="Z646" s="315">
        <v>2</v>
      </c>
      <c r="AA646" s="130"/>
      <c r="AB646" s="183">
        <f>J646+M646+P646+S646+V646</f>
        <v>28</v>
      </c>
      <c r="AC646" s="183">
        <f>K646+N646+Q646+T646+W646</f>
        <v>53</v>
      </c>
      <c r="AD646" s="190">
        <f>+AB646/AC646</f>
        <v>0.52830188679245282</v>
      </c>
      <c r="AE646" s="190">
        <f>+AD646/H646</f>
        <v>0.52830188679245282</v>
      </c>
      <c r="AF646" s="203"/>
    </row>
  </sheetData>
  <sheetProtection formatColumns="0" sort="0" autoFilter="0"/>
  <autoFilter ref="A3:AF646">
    <filterColumn colId="1">
      <filters>
        <filter val="INJURE"/>
      </filters>
    </filterColumn>
  </autoFilter>
  <mergeCells count="21">
    <mergeCell ref="A1:R1"/>
    <mergeCell ref="J2:L2"/>
    <mergeCell ref="M2:O2"/>
    <mergeCell ref="P2:R2"/>
    <mergeCell ref="V2:X2"/>
    <mergeCell ref="AB2:AF2"/>
    <mergeCell ref="S336:U336"/>
    <mergeCell ref="Y2:AA2"/>
    <mergeCell ref="S232:U232"/>
    <mergeCell ref="S2:U2"/>
    <mergeCell ref="V502:X502"/>
    <mergeCell ref="V508:X508"/>
    <mergeCell ref="V511:X511"/>
    <mergeCell ref="V15:X15"/>
    <mergeCell ref="V16:X16"/>
    <mergeCell ref="V21:X21"/>
    <mergeCell ref="V27:X27"/>
    <mergeCell ref="V35:X35"/>
    <mergeCell ref="V36:X36"/>
    <mergeCell ref="V267:X267"/>
    <mergeCell ref="V269:X269"/>
  </mergeCells>
  <conditionalFormatting sqref="S70:T72 S79:T82 S73 S75:S77 S84:T103 S83">
    <cfRule type="containsBlanks" dxfId="1" priority="2">
      <formula>LEN(TRIM(S70))=0</formula>
    </cfRule>
  </conditionalFormatting>
  <conditionalFormatting sqref="S154:T165 S167:T169 S166">
    <cfRule type="containsBlanks" dxfId="0" priority="1">
      <formula>LEN(TRIM(S154))=0</formula>
    </cfRule>
  </conditionalFormatting>
  <pageMargins left="0.25" right="0.25" top="0.75" bottom="0.75" header="0.3" footer="0.3"/>
  <pageSetup scale="2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POA</vt:lpstr>
      <vt:lpstr>PP</vt:lpstr>
      <vt:lpstr>PP!Área_de_impresión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Hidekel Lima Vazquez</dc:creator>
  <cp:lastModifiedBy>PROYECTOS</cp:lastModifiedBy>
  <cp:lastPrinted>2023-07-12T19:35:17Z</cp:lastPrinted>
  <dcterms:created xsi:type="dcterms:W3CDTF">2023-03-15T22:34:58Z</dcterms:created>
  <dcterms:modified xsi:type="dcterms:W3CDTF">2023-07-26T22:12:46Z</dcterms:modified>
</cp:coreProperties>
</file>